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 Palacios\Documents\"/>
    </mc:Choice>
  </mc:AlternateContent>
  <xr:revisionPtr revIDLastSave="0" documentId="8_{07FE75D3-1FDF-4D49-BECE-A0FFD73D436A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9" l="1"/>
  <c r="G74" i="9"/>
  <c r="G73" i="9"/>
  <c r="G72" i="9"/>
  <c r="G71" i="9"/>
  <c r="F71" i="9"/>
  <c r="E71" i="9"/>
  <c r="D71" i="9"/>
  <c r="C71" i="9"/>
  <c r="B71" i="9"/>
  <c r="G70" i="9"/>
  <c r="G69" i="9"/>
  <c r="G68" i="9"/>
  <c r="G67" i="9"/>
  <c r="G66" i="9"/>
  <c r="G65" i="9"/>
  <c r="G64" i="9"/>
  <c r="G63" i="9"/>
  <c r="G62" i="9"/>
  <c r="G61" i="9" s="1"/>
  <c r="F61" i="9"/>
  <c r="E61" i="9"/>
  <c r="E43" i="9" s="1"/>
  <c r="D61" i="9"/>
  <c r="C61" i="9"/>
  <c r="B61" i="9"/>
  <c r="G60" i="9"/>
  <c r="G59" i="9"/>
  <c r="G58" i="9"/>
  <c r="G57" i="9"/>
  <c r="G53" i="9" s="1"/>
  <c r="G56" i="9"/>
  <c r="G55" i="9"/>
  <c r="G54" i="9"/>
  <c r="F53" i="9"/>
  <c r="E53" i="9"/>
  <c r="D53" i="9"/>
  <c r="C53" i="9"/>
  <c r="B53" i="9"/>
  <c r="G52" i="9"/>
  <c r="G51" i="9"/>
  <c r="G50" i="9"/>
  <c r="G49" i="9"/>
  <c r="G48" i="9"/>
  <c r="G47" i="9"/>
  <c r="G46" i="9"/>
  <c r="G45" i="9"/>
  <c r="G44" i="9" s="1"/>
  <c r="G43" i="9" s="1"/>
  <c r="F44" i="9"/>
  <c r="F43" i="9" s="1"/>
  <c r="E44" i="9"/>
  <c r="D44" i="9"/>
  <c r="D43" i="9" s="1"/>
  <c r="C44" i="9"/>
  <c r="C43" i="9" s="1"/>
  <c r="B44" i="9"/>
  <c r="B43" i="9" s="1"/>
  <c r="G41" i="9"/>
  <c r="G40" i="9"/>
  <c r="G39" i="9"/>
  <c r="G38" i="9"/>
  <c r="G37" i="9" s="1"/>
  <c r="F37" i="9"/>
  <c r="E37" i="9"/>
  <c r="E9" i="9" s="1"/>
  <c r="D37" i="9"/>
  <c r="C37" i="9"/>
  <c r="B37" i="9"/>
  <c r="G36" i="9"/>
  <c r="G35" i="9"/>
  <c r="G34" i="9"/>
  <c r="G33" i="9"/>
  <c r="G32" i="9"/>
  <c r="G31" i="9"/>
  <c r="G30" i="9"/>
  <c r="G29" i="9"/>
  <c r="G28" i="9"/>
  <c r="G27" i="9" s="1"/>
  <c r="F27" i="9"/>
  <c r="F9" i="9" s="1"/>
  <c r="E27" i="9"/>
  <c r="D27" i="9"/>
  <c r="C27" i="9"/>
  <c r="B27" i="9"/>
  <c r="G26" i="9"/>
  <c r="G25" i="9"/>
  <c r="G24" i="9"/>
  <c r="G23" i="9"/>
  <c r="G22" i="9"/>
  <c r="G21" i="9"/>
  <c r="G19" i="9" s="1"/>
  <c r="G20" i="9"/>
  <c r="F19" i="9"/>
  <c r="E19" i="9"/>
  <c r="D19" i="9"/>
  <c r="C19" i="9"/>
  <c r="B19" i="9"/>
  <c r="G18" i="9"/>
  <c r="G17" i="9"/>
  <c r="G16" i="9"/>
  <c r="G15" i="9"/>
  <c r="G14" i="9"/>
  <c r="G13" i="9"/>
  <c r="G12" i="9"/>
  <c r="G11" i="9"/>
  <c r="G10" i="9" s="1"/>
  <c r="G9" i="9" s="1"/>
  <c r="F10" i="9"/>
  <c r="E10" i="9"/>
  <c r="D10" i="9"/>
  <c r="C10" i="9"/>
  <c r="B10" i="9"/>
  <c r="B9" i="9" s="1"/>
  <c r="D9" i="9"/>
  <c r="C9" i="9"/>
  <c r="G157" i="7"/>
  <c r="G156" i="7"/>
  <c r="G155" i="7"/>
  <c r="G154" i="7"/>
  <c r="G153" i="7"/>
  <c r="G152" i="7"/>
  <c r="G151" i="7"/>
  <c r="G150" i="7" s="1"/>
  <c r="F150" i="7"/>
  <c r="E150" i="7"/>
  <c r="D150" i="7"/>
  <c r="C150" i="7"/>
  <c r="B150" i="7"/>
  <c r="B84" i="7" s="1"/>
  <c r="G149" i="7"/>
  <c r="G148" i="7"/>
  <c r="G147" i="7"/>
  <c r="G146" i="7" s="1"/>
  <c r="F146" i="7"/>
  <c r="E146" i="7"/>
  <c r="D146" i="7"/>
  <c r="C146" i="7"/>
  <c r="B146" i="7"/>
  <c r="G145" i="7"/>
  <c r="G144" i="7"/>
  <c r="G143" i="7"/>
  <c r="G142" i="7"/>
  <c r="G141" i="7"/>
  <c r="G140" i="7"/>
  <c r="G139" i="7"/>
  <c r="G138" i="7"/>
  <c r="G137" i="7" s="1"/>
  <c r="F137" i="7"/>
  <c r="E137" i="7"/>
  <c r="D137" i="7"/>
  <c r="C137" i="7"/>
  <c r="B137" i="7"/>
  <c r="G136" i="7"/>
  <c r="G135" i="7"/>
  <c r="G133" i="7" s="1"/>
  <c r="G134" i="7"/>
  <c r="F133" i="7"/>
  <c r="E133" i="7"/>
  <c r="D133" i="7"/>
  <c r="C133" i="7"/>
  <c r="B133" i="7"/>
  <c r="G132" i="7"/>
  <c r="G131" i="7"/>
  <c r="G130" i="7"/>
  <c r="G129" i="7"/>
  <c r="G128" i="7"/>
  <c r="G127" i="7"/>
  <c r="G126" i="7"/>
  <c r="G125" i="7"/>
  <c r="G124" i="7"/>
  <c r="G123" i="7" s="1"/>
  <c r="F123" i="7"/>
  <c r="E123" i="7"/>
  <c r="D123" i="7"/>
  <c r="C123" i="7"/>
  <c r="B123" i="7"/>
  <c r="G122" i="7"/>
  <c r="G121" i="7"/>
  <c r="G120" i="7"/>
  <c r="G119" i="7"/>
  <c r="G118" i="7"/>
  <c r="G117" i="7"/>
  <c r="G116" i="7"/>
  <c r="G113" i="7" s="1"/>
  <c r="G115" i="7"/>
  <c r="G114" i="7"/>
  <c r="F113" i="7"/>
  <c r="E113" i="7"/>
  <c r="D113" i="7"/>
  <c r="C113" i="7"/>
  <c r="B113" i="7"/>
  <c r="G112" i="7"/>
  <c r="G111" i="7"/>
  <c r="G110" i="7"/>
  <c r="G109" i="7"/>
  <c r="G108" i="7"/>
  <c r="G107" i="7"/>
  <c r="G106" i="7"/>
  <c r="G105" i="7"/>
  <c r="G104" i="7"/>
  <c r="G103" i="7"/>
  <c r="F103" i="7"/>
  <c r="F84" i="7" s="1"/>
  <c r="E103" i="7"/>
  <c r="D103" i="7"/>
  <c r="C103" i="7"/>
  <c r="B103" i="7"/>
  <c r="G102" i="7"/>
  <c r="G101" i="7"/>
  <c r="G100" i="7"/>
  <c r="G99" i="7"/>
  <c r="G98" i="7"/>
  <c r="G97" i="7"/>
  <c r="G96" i="7"/>
  <c r="G95" i="7"/>
  <c r="G93" i="7" s="1"/>
  <c r="G94" i="7"/>
  <c r="F93" i="7"/>
  <c r="E93" i="7"/>
  <c r="D93" i="7"/>
  <c r="C93" i="7"/>
  <c r="B93" i="7"/>
  <c r="G92" i="7"/>
  <c r="G91" i="7"/>
  <c r="G90" i="7"/>
  <c r="G89" i="7"/>
  <c r="G88" i="7"/>
  <c r="G87" i="7"/>
  <c r="G86" i="7"/>
  <c r="G85" i="7" s="1"/>
  <c r="F85" i="7"/>
  <c r="E85" i="7"/>
  <c r="D85" i="7"/>
  <c r="C85" i="7"/>
  <c r="C84" i="7" s="1"/>
  <c r="B85" i="7"/>
  <c r="E84" i="7"/>
  <c r="D84" i="7"/>
  <c r="G82" i="7"/>
  <c r="G81" i="7"/>
  <c r="G80" i="7"/>
  <c r="G79" i="7"/>
  <c r="G78" i="7"/>
  <c r="G75" i="7" s="1"/>
  <c r="G77" i="7"/>
  <c r="G76" i="7"/>
  <c r="F75" i="7"/>
  <c r="E75" i="7"/>
  <c r="D75" i="7"/>
  <c r="C75" i="7"/>
  <c r="B75" i="7"/>
  <c r="G74" i="7"/>
  <c r="G73" i="7"/>
  <c r="G72" i="7"/>
  <c r="G71" i="7"/>
  <c r="F71" i="7"/>
  <c r="E71" i="7"/>
  <c r="D71" i="7"/>
  <c r="C71" i="7"/>
  <c r="B71" i="7"/>
  <c r="G70" i="7"/>
  <c r="G69" i="7"/>
  <c r="G68" i="7"/>
  <c r="G67" i="7"/>
  <c r="G66" i="7"/>
  <c r="G65" i="7"/>
  <c r="G64" i="7"/>
  <c r="G62" i="7" s="1"/>
  <c r="G63" i="7"/>
  <c r="F62" i="7"/>
  <c r="E62" i="7"/>
  <c r="D62" i="7"/>
  <c r="C62" i="7"/>
  <c r="B62" i="7"/>
  <c r="G61" i="7"/>
  <c r="G60" i="7"/>
  <c r="G59" i="7"/>
  <c r="G58" i="7"/>
  <c r="F58" i="7"/>
  <c r="E58" i="7"/>
  <c r="D58" i="7"/>
  <c r="C58" i="7"/>
  <c r="B58" i="7"/>
  <c r="G57" i="7"/>
  <c r="G56" i="7"/>
  <c r="G55" i="7"/>
  <c r="G54" i="7"/>
  <c r="G53" i="7"/>
  <c r="G52" i="7"/>
  <c r="G51" i="7"/>
  <c r="G50" i="7"/>
  <c r="G48" i="7" s="1"/>
  <c r="G49" i="7"/>
  <c r="F48" i="7"/>
  <c r="E48" i="7"/>
  <c r="D48" i="7"/>
  <c r="C48" i="7"/>
  <c r="B48" i="7"/>
  <c r="G47" i="7"/>
  <c r="G46" i="7"/>
  <c r="G45" i="7"/>
  <c r="G44" i="7"/>
  <c r="G43" i="7"/>
  <c r="G42" i="7"/>
  <c r="G41" i="7"/>
  <c r="G40" i="7"/>
  <c r="G39" i="7"/>
  <c r="G38" i="7" s="1"/>
  <c r="F38" i="7"/>
  <c r="E38" i="7"/>
  <c r="D38" i="7"/>
  <c r="C38" i="7"/>
  <c r="B38" i="7"/>
  <c r="G37" i="7"/>
  <c r="G36" i="7"/>
  <c r="G35" i="7"/>
  <c r="G34" i="7"/>
  <c r="G33" i="7"/>
  <c r="G32" i="7"/>
  <c r="G31" i="7"/>
  <c r="G30" i="7"/>
  <c r="G29" i="7"/>
  <c r="G28" i="7" s="1"/>
  <c r="F28" i="7"/>
  <c r="E28" i="7"/>
  <c r="D28" i="7"/>
  <c r="D9" i="7" s="1"/>
  <c r="C28" i="7"/>
  <c r="C9" i="7" s="1"/>
  <c r="B28" i="7"/>
  <c r="G27" i="7"/>
  <c r="G26" i="7"/>
  <c r="G25" i="7"/>
  <c r="G24" i="7"/>
  <c r="G23" i="7"/>
  <c r="G22" i="7"/>
  <c r="G21" i="7"/>
  <c r="G20" i="7"/>
  <c r="G19" i="7"/>
  <c r="G18" i="7"/>
  <c r="F18" i="7"/>
  <c r="F9" i="7" s="1"/>
  <c r="E18" i="7"/>
  <c r="D18" i="7"/>
  <c r="C18" i="7"/>
  <c r="B18" i="7"/>
  <c r="G17" i="7"/>
  <c r="G16" i="7"/>
  <c r="G15" i="7"/>
  <c r="G14" i="7"/>
  <c r="G13" i="7"/>
  <c r="G12" i="7"/>
  <c r="G11" i="7"/>
  <c r="G10" i="7"/>
  <c r="G9" i="7" s="1"/>
  <c r="F10" i="7"/>
  <c r="E10" i="7"/>
  <c r="E9" i="7" s="1"/>
  <c r="D10" i="7"/>
  <c r="C10" i="7"/>
  <c r="B10" i="7"/>
  <c r="B9" i="7"/>
  <c r="G84" i="7" l="1"/>
  <c r="G31" i="10" l="1"/>
  <c r="G30" i="10"/>
  <c r="G29" i="10"/>
  <c r="G28" i="10" s="1"/>
  <c r="G21" i="10" s="1"/>
  <c r="E28" i="10"/>
  <c r="D28" i="10"/>
  <c r="B28" i="10"/>
  <c r="G27" i="10"/>
  <c r="G26" i="10"/>
  <c r="G25" i="10"/>
  <c r="G24" i="10"/>
  <c r="F24" i="10"/>
  <c r="F21" i="10" s="1"/>
  <c r="E24" i="10"/>
  <c r="D24" i="10"/>
  <c r="C24" i="10"/>
  <c r="B24" i="10"/>
  <c r="G23" i="10"/>
  <c r="G22" i="10"/>
  <c r="E21" i="10"/>
  <c r="D21" i="10"/>
  <c r="C21" i="10"/>
  <c r="B21" i="10"/>
  <c r="G19" i="10"/>
  <c r="G18" i="10"/>
  <c r="G16" i="10" s="1"/>
  <c r="G17" i="10"/>
  <c r="F16" i="10"/>
  <c r="E16" i="10"/>
  <c r="D16" i="10"/>
  <c r="B16" i="10"/>
  <c r="G15" i="10"/>
  <c r="G14" i="10"/>
  <c r="G13" i="10"/>
  <c r="G12" i="10"/>
  <c r="F12" i="10"/>
  <c r="F9" i="10" s="1"/>
  <c r="E12" i="10"/>
  <c r="E9" i="10" s="1"/>
  <c r="D12" i="10"/>
  <c r="C12" i="10"/>
  <c r="B12" i="10"/>
  <c r="G11" i="10"/>
  <c r="G10" i="10"/>
  <c r="D9" i="10"/>
  <c r="C9" i="10"/>
  <c r="B9" i="10"/>
  <c r="G9" i="10" l="1"/>
  <c r="G75" i="6" l="1"/>
  <c r="F75" i="6"/>
  <c r="E75" i="6"/>
  <c r="D75" i="6"/>
  <c r="C75" i="6"/>
  <c r="B75" i="6"/>
  <c r="G74" i="6"/>
  <c r="G73" i="6"/>
  <c r="G68" i="6"/>
  <c r="G67" i="6" s="1"/>
  <c r="F67" i="6"/>
  <c r="E67" i="6"/>
  <c r="D67" i="6"/>
  <c r="C67" i="6"/>
  <c r="B67" i="6"/>
  <c r="G63" i="6"/>
  <c r="G62" i="6"/>
  <c r="G61" i="6"/>
  <c r="G60" i="6"/>
  <c r="G59" i="6" s="1"/>
  <c r="F59" i="6"/>
  <c r="E59" i="6"/>
  <c r="D59" i="6"/>
  <c r="C59" i="6"/>
  <c r="B59" i="6"/>
  <c r="G58" i="6"/>
  <c r="G57" i="6"/>
  <c r="G54" i="6" s="1"/>
  <c r="G56" i="6"/>
  <c r="G55" i="6"/>
  <c r="F54" i="6"/>
  <c r="E54" i="6"/>
  <c r="D54" i="6"/>
  <c r="C54" i="6"/>
  <c r="B54" i="6"/>
  <c r="G53" i="6"/>
  <c r="G52" i="6"/>
  <c r="G51" i="6"/>
  <c r="G50" i="6"/>
  <c r="G45" i="6" s="1"/>
  <c r="G49" i="6"/>
  <c r="G48" i="6"/>
  <c r="G47" i="6"/>
  <c r="G46" i="6"/>
  <c r="F45" i="6"/>
  <c r="E45" i="6"/>
  <c r="D45" i="6"/>
  <c r="C45" i="6"/>
  <c r="B45" i="6"/>
  <c r="G39" i="6"/>
  <c r="G38" i="6"/>
  <c r="G37" i="6" s="1"/>
  <c r="F37" i="6"/>
  <c r="E37" i="6"/>
  <c r="D37" i="6"/>
  <c r="C37" i="6"/>
  <c r="B37" i="6"/>
  <c r="G36" i="6"/>
  <c r="G35" i="6" s="1"/>
  <c r="F35" i="6"/>
  <c r="E35" i="6"/>
  <c r="D35" i="6"/>
  <c r="C35" i="6"/>
  <c r="B35" i="6"/>
  <c r="G34" i="6"/>
  <c r="G33" i="6"/>
  <c r="G28" i="6" s="1"/>
  <c r="G32" i="6"/>
  <c r="G31" i="6"/>
  <c r="G30" i="6"/>
  <c r="G29" i="6"/>
  <c r="F28" i="6"/>
  <c r="E28" i="6"/>
  <c r="D28" i="6"/>
  <c r="C28" i="6"/>
  <c r="B28" i="6"/>
  <c r="G27" i="6"/>
  <c r="G26" i="6"/>
  <c r="G25" i="6"/>
  <c r="G24" i="6"/>
  <c r="G23" i="6"/>
  <c r="G22" i="6"/>
  <c r="G21" i="6"/>
  <c r="G20" i="6"/>
  <c r="G19" i="6"/>
  <c r="G18" i="6"/>
  <c r="G17" i="6"/>
  <c r="G16" i="6" s="1"/>
  <c r="F16" i="6"/>
  <c r="E16" i="6"/>
  <c r="D16" i="6"/>
  <c r="C16" i="6"/>
  <c r="B16" i="6"/>
  <c r="G15" i="6"/>
  <c r="G14" i="6"/>
  <c r="G13" i="6"/>
  <c r="G12" i="6"/>
  <c r="G11" i="6"/>
  <c r="G10" i="6"/>
  <c r="G9" i="6"/>
  <c r="B20" i="3" l="1"/>
  <c r="F20" i="3"/>
  <c r="E42" i="2" l="1"/>
  <c r="E31" i="2"/>
  <c r="E19" i="2"/>
  <c r="E9" i="2"/>
  <c r="F9" i="2"/>
  <c r="F19" i="2"/>
  <c r="E23" i="2"/>
  <c r="F23" i="2"/>
  <c r="E27" i="2"/>
  <c r="F27" i="2"/>
  <c r="F31" i="2"/>
  <c r="E38" i="2"/>
  <c r="F38" i="2"/>
  <c r="F42" i="2"/>
  <c r="B47" i="2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E13" i="3"/>
  <c r="E9" i="3"/>
  <c r="D13" i="3"/>
  <c r="D9" i="3"/>
  <c r="D8" i="3"/>
  <c r="D20" i="3" s="1"/>
  <c r="C13" i="3"/>
  <c r="B22" i="3"/>
  <c r="C19" i="8"/>
  <c r="D19" i="8"/>
  <c r="E19" i="8"/>
  <c r="E29" i="8" s="1"/>
  <c r="F19" i="8"/>
  <c r="F29" i="8" s="1"/>
  <c r="G19" i="8"/>
  <c r="B19" i="8"/>
  <c r="G9" i="8"/>
  <c r="C9" i="8"/>
  <c r="D9" i="8"/>
  <c r="E9" i="8"/>
  <c r="F9" i="8"/>
  <c r="B9" i="8"/>
  <c r="F65" i="6"/>
  <c r="F41" i="6"/>
  <c r="E65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41" i="6"/>
  <c r="C65" i="6"/>
  <c r="C41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E47" i="2"/>
  <c r="C60" i="2"/>
  <c r="B60" i="2"/>
  <c r="C41" i="2"/>
  <c r="B41" i="2"/>
  <c r="C38" i="2"/>
  <c r="F79" i="2" l="1"/>
  <c r="E79" i="2"/>
  <c r="E59" i="2"/>
  <c r="F47" i="2"/>
  <c r="F59" i="2" s="1"/>
  <c r="F81" i="2" s="1"/>
  <c r="K20" i="4"/>
  <c r="E20" i="4"/>
  <c r="I20" i="4"/>
  <c r="C77" i="9"/>
  <c r="D77" i="9"/>
  <c r="E77" i="9"/>
  <c r="G77" i="9"/>
  <c r="B29" i="8"/>
  <c r="D29" i="8"/>
  <c r="C29" i="8"/>
  <c r="G29" i="8"/>
  <c r="C159" i="7"/>
  <c r="B159" i="7"/>
  <c r="E159" i="7"/>
  <c r="B41" i="6"/>
  <c r="B65" i="6"/>
  <c r="D65" i="6"/>
  <c r="D70" i="6" s="1"/>
  <c r="E41" i="6"/>
  <c r="E70" i="6" s="1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E8" i="3"/>
  <c r="E20" i="3" s="1"/>
  <c r="B8" i="3"/>
  <c r="F159" i="7"/>
  <c r="C70" i="6"/>
  <c r="F70" i="6"/>
  <c r="G65" i="6"/>
  <c r="G41" i="6"/>
  <c r="B70" i="6" l="1"/>
  <c r="E81" i="2"/>
  <c r="B77" i="9"/>
  <c r="F77" i="9"/>
  <c r="D159" i="7"/>
  <c r="G159" i="7"/>
  <c r="G42" i="6"/>
  <c r="G70" i="6"/>
  <c r="B38" i="2" l="1"/>
  <c r="C31" i="2"/>
  <c r="B31" i="2"/>
  <c r="C25" i="2"/>
  <c r="B25" i="2"/>
  <c r="C17" i="2"/>
  <c r="B17" i="2"/>
  <c r="C9" i="2"/>
  <c r="B9" i="2"/>
  <c r="C62" i="2" l="1"/>
  <c r="B62" i="2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F33" i="10"/>
  <c r="E33" i="10"/>
  <c r="D33" i="10"/>
  <c r="C33" i="10"/>
  <c r="B33" i="10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<sst xmlns="http://schemas.openxmlformats.org/spreadsheetml/2006/main" count="821" uniqueCount="568">
  <si>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</si>
  <si>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</si>
  <si>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</si>
  <si>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</si>
  <si>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</si>
  <si>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</si>
  <si>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</si>
  <si>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</si>
  <si>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</si>
  <si>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</si>
  <si>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</si>
  <si>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</si>
  <si>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</si>
  <si>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</si>
  <si>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</si>
  <si>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</si>
  <si>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</si>
  <si>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</si>
  <si>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</si>
  <si>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</si>
  <si>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</si>
  <si>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</si>
  <si>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</si>
  <si>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</si>
  <si>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</si>
  <si>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</si>
  <si>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</si>
  <si>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</si>
  <si>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</si>
  <si>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</si>
  <si>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</si>
  <si>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</si>
  <si>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</si>
  <si>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</si>
  <si>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</si>
  <si>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</si>
  <si>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</si>
  <si>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</si>
  <si>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</si>
  <si>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</si>
  <si>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</si>
  <si>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</si>
  <si>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</si>
  <si>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</si>
  <si>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</si>
  <si>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</si>
  <si>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</si>
  <si>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</si>
  <si>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</si>
  <si>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</si>
  <si>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</si>
  <si>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</si>
  <si>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</si>
  <si>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</si>
  <si>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</si>
  <si>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</si>
  <si>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</si>
  <si>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</si>
  <si>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</si>
  <si>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</si>
  <si>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</si>
  <si>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</si>
  <si>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</si>
  <si>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</si>
  <si>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</si>
  <si>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</si>
  <si>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</si>
  <si>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</si>
  <si>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</si>
  <si>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</si>
  <si>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</si>
  <si>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</si>
  <si>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</si>
  <si>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</si>
  <si>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</si>
  <si>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</si>
  <si>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</si>
  <si>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</si>
  <si>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</si>
  <si>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</si>
  <si>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</si>
  <si>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</si>
  <si>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</si>
  <si>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</si>
  <si>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</si>
  <si>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</si>
  <si>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</si>
  <si>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</si>
  <si>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</si>
  <si>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</si>
  <si>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</si>
  <si>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</si>
  <si>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</si>
  <si>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</si>
  <si>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</si>
  <si>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</si>
  <si>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</si>
  <si>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</si>
  <si>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</si>
  <si>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</si>
  <si>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</si>
  <si>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</si>
  <si>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</si>
  <si>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</si>
  <si>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</si>
  <si>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</si>
  <si>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</si>
  <si>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</si>
  <si>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</si>
  <si>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</si>
  <si>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</si>
  <si>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</si>
  <si>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</si>
  <si>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</si>
  <si>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</si>
  <si>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</si>
  <si>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</si>
  <si>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</si>
  <si>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</si>
  <si>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</si>
  <si>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</si>
  <si>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</si>
  <si>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</si>
  <si>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</si>
  <si>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</si>
  <si>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</si>
  <si>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</si>
  <si>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</si>
  <si>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</si>
  <si>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</si>
  <si>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</si>
  <si>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</si>
  <si>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</si>
  <si>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</si>
  <si>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</si>
  <si>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</si>
  <si>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</si>
  <si>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</si>
  <si>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</si>
  <si>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</si>
  <si>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</si>
  <si>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</si>
  <si>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</si>
  <si>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</si>
  <si>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</si>
  <si>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</si>
  <si>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</si>
  <si>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</si>
  <si>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</si>
  <si>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</si>
  <si>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</si>
  <si>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</si>
  <si>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</si>
  <si>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</si>
  <si>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</si>
  <si>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</si>
  <si>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</si>
  <si>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</si>
  <si>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</si>
  <si>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</si>
  <si>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</si>
  <si>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</si>
  <si>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</si>
  <si>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</si>
  <si>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</si>
  <si>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</si>
  <si>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</si>
  <si>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</si>
  <si>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</si>
  <si>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</si>
  <si>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</si>
  <si>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</si>
  <si>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</si>
  <si>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</si>
  <si>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</si>
  <si>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</si>
  <si>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</si>
  <si>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</si>
  <si>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</si>
  <si>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</si>
  <si>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</si>
  <si>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</si>
  <si>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</si>
  <si>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</si>
  <si>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</si>
  <si>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</si>
  <si>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</si>
  <si>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</si>
  <si>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</si>
  <si>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</si>
  <si>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</si>
  <si>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</si>
  <si>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</si>
  <si>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</si>
  <si>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</si>
  <si>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</si>
  <si>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</si>
  <si>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</si>
  <si>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</si>
  <si>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</si>
  <si>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</si>
  <si>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</si>
  <si>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</si>
  <si>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</si>
  <si>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</si>
  <si>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</si>
  <si>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</si>
  <si>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</si>
  <si>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</si>
  <si>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</si>
  <si>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</si>
  <si>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</si>
  <si>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</si>
  <si>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</si>
  <si>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</si>
  <si>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</si>
  <si>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</si>
  <si>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</si>
  <si>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</si>
  <si>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</si>
  <si>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</si>
  <si>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</si>
  <si>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</si>
  <si>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</si>
  <si>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</si>
  <si>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</si>
  <si>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</si>
  <si>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</si>
  <si>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</si>
  <si>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</si>
  <si>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</si>
  <si>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</si>
  <si>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</si>
  <si>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</si>
  <si>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</si>
  <si>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</si>
  <si>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</si>
  <si>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</si>
  <si>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</si>
  <si>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</si>
  <si>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</si>
  <si>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</si>
  <si>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</si>
  <si>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</si>
  <si>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</si>
  <si>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</si>
  <si>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</si>
  <si>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</si>
  <si>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</si>
  <si>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</si>
  <si>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</si>
  <si>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</si>
  <si>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</si>
  <si>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</si>
  <si>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</si>
  <si>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</si>
  <si>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</si>
  <si>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</si>
  <si>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</si>
  <si>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</si>
  <si>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</si>
  <si>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</si>
  <si>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</si>
  <si>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</si>
  <si>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</si>
  <si>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</si>
  <si>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</si>
  <si>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</si>
  <si>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</si>
  <si>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</si>
  <si>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</si>
  <si>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</si>
  <si>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</si>
  <si>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</si>
  <si>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</si>
  <si>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</si>
  <si>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</si>
  <si>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</si>
  <si>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</si>
  <si>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</si>
  <si>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</si>
  <si>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</si>
  <si>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</si>
  <si>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</si>
  <si>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</si>
  <si>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</si>
  <si>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</si>
  <si>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</si>
  <si>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</si>
  <si>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</si>
  <si>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</si>
  <si>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</si>
  <si>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</si>
  <si>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</si>
  <si>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</si>
  <si>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</si>
  <si>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</si>
  <si>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</si>
  <si>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</si>
  <si>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</si>
  <si>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</si>
  <si>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</si>
  <si>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</si>
  <si>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</si>
  <si>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</si>
  <si>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</si>
  <si>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</si>
  <si>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</si>
  <si>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</si>
  <si>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</si>
  <si>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</si>
  <si>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</si>
  <si>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</si>
  <si>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</si>
  <si>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</si>
  <si>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</si>
  <si>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</si>
  <si>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</si>
  <si>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</si>
  <si>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</si>
  <si>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</si>
  <si>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</si>
  <si>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</si>
  <si>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</si>
  <si>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</si>
  <si>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</si>
  <si>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</si>
  <si>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</si>
  <si>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</si>
  <si>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</si>
  <si>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</si>
  <si>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</si>
  <si>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</si>
  <si>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</si>
  <si>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</si>
  <si>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</si>
  <si>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</si>
  <si>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</si>
  <si>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</si>
  <si>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</si>
  <si>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</si>
  <si>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</si>
  <si>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</si>
  <si>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</si>
  <si>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</si>
  <si>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</si>
  <si>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</si>
  <si>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</si>
  <si>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</si>
  <si>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</si>
  <si>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</si>
  <si>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</si>
  <si>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</si>
  <si>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</si>
  <si>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</si>
  <si>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</si>
  <si>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</si>
  <si>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</si>
  <si>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</si>
  <si>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</si>
  <si>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</si>
  <si>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</si>
  <si>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</si>
  <si>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</si>
  <si>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</si>
  <si>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</si>
  <si>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</si>
  <si>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</si>
  <si>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</si>
  <si>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</si>
  <si>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</si>
  <si>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</si>
  <si>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</si>
  <si>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</si>
  <si>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</si>
  <si>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</si>
  <si>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</si>
  <si>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</si>
  <si>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</si>
  <si>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</si>
  <si>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</si>
  <si>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</si>
  <si>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</si>
  <si>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</si>
  <si>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</si>
  <si>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</si>
  <si>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</si>
  <si>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</si>
  <si>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</si>
  <si>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</si>
  <si>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</si>
  <si>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</si>
  <si>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</si>
  <si>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</si>
  <si>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</si>
  <si>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</si>
  <si>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</si>
  <si>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</si>
  <si>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</si>
  <si>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</si>
  <si>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</si>
  <si>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</si>
  <si>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</si>
  <si>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</si>
  <si>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</si>
  <si>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</si>
  <si>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</si>
  <si>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</si>
  <si>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</si>
  <si>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</si>
  <si>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</si>
  <si>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</si>
  <si>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</si>
  <si>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</si>
  <si>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</si>
  <si>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</si>
  <si>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</si>
  <si>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</si>
  <si>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</si>
  <si>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</si>
  <si>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</si>
  <si>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</si>
  <si>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</si>
  <si>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</si>
  <si>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</si>
  <si>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</si>
  <si>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</si>
  <si>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</si>
  <si>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</si>
  <si>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</si>
  <si>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</si>
  <si>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</si>
  <si>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</si>
  <si>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</si>
  <si>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</si>
  <si>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</si>
  <si>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</si>
  <si>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</si>
  <si>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</si>
  <si>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</si>
  <si>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</si>
  <si>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</si>
  <si>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</si>
  <si>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</si>
  <si>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</si>
  <si>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</si>
  <si>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</si>
  <si>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</si>
  <si>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</si>
  <si>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</si>
  <si>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</si>
  <si>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</si>
  <si>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</si>
  <si>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</si>
  <si>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</si>
  <si>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</si>
  <si>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</si>
  <si>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</si>
  <si>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</si>
  <si>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</si>
  <si>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</si>
  <si>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</si>
  <si>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</si>
  <si>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</si>
  <si>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</si>
  <si>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</si>
  <si>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</si>
  <si>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</si>
  <si>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</si>
  <si>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</si>
  <si>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</si>
  <si>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</si>
  <si>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</si>
  <si>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</si>
  <si>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</si>
  <si>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</si>
  <si>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</si>
  <si>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</si>
  <si>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</si>
  <si>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</si>
  <si>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</si>
  <si>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</si>
  <si>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</si>
  <si>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</si>
  <si>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</si>
  <si>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</si>
  <si>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</si>
  <si>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</si>
  <si>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</si>
  <si>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</si>
  <si>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</si>
  <si>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</si>
  <si>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</si>
  <si>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</si>
  <si>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</si>
  <si>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</si>
  <si>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</si>
  <si>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</si>
  <si>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</si>
  <si>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</si>
  <si>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</si>
  <si>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</si>
  <si>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</si>
  <si>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</si>
  <si>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</si>
  <si>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</si>
  <si>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</si>
  <si>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</si>
  <si>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</si>
  <si>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</si>
  <si>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</si>
  <si>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</si>
  <si>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</si>
  <si>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</si>
  <si>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</si>
  <si>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</si>
  <si>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</si>
  <si>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</si>
  <si>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</si>
  <si>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</si>
  <si>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</si>
  <si>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</si>
  <si>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</si>
  <si>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</si>
  <si>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</si>
  <si>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</si>
  <si>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</si>
  <si>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</si>
  <si>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</si>
  <si>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</si>
  <si>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</si>
  <si>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</si>
  <si>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</si>
  <si>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</si>
  <si>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</si>
  <si>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</si>
  <si>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</si>
  <si>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</si>
  <si>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</si>
  <si>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</si>
  <si>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</si>
  <si>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</si>
  <si>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</si>
  <si>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</si>
  <si>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</si>
  <si>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</si>
  <si>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</si>
  <si>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</si>
  <si>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</si>
  <si>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</si>
  <si>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</si>
  <si>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</si>
  <si>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</si>
  <si>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</si>
  <si>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</si>
  <si>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</si>
  <si>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</si>
  <si>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</si>
  <si>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</si>
  <si>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</si>
  <si>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Universidad de Guanajuato</t>
  </si>
  <si>
    <t>No aplica, la Universidad no tiene contratada deuda</t>
  </si>
  <si>
    <t>A. 21114-1 UNIVERSIDAD DE GUANAJUATO RECTORIA GENERAL</t>
  </si>
  <si>
    <t>B. 21114-2 UNIVERSIDAD DE GUANAJUATO CAMPUS GUANAJUATO</t>
  </si>
  <si>
    <t>C. 21114-3 UNIVERSIDAD DE GUANAJUATO CAMPUS LEÓN</t>
  </si>
  <si>
    <t>D. 21114-4 UNIVERSIDAD DE GUANAJUATO CAMPUS IRAPUATO-SALAMANCA</t>
  </si>
  <si>
    <t>E. 21114-5 UNIVERSIDAD DE GUANAJUATO CAMPUS CELAYA-SALVATIERRA</t>
  </si>
  <si>
    <t>F. 21114-6 UNIVERSIDAD DE GUANAJUATO COLEGIO DE NIVEL MEDIO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</si>
</sst>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2" fillId="0" borderId="14" xfId="1" applyNumberFormat="1" applyFont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</cellXfs>
  <cellStyles count="4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tabSelected="1" zoomScale="70" zoomScaleNormal="70" workbookViewId="0">
      <selection activeCell="F11" sqref="F11"/>
    </sheetView>
  </sheetViews>
  <sheetFormatPr baseColWidth="10" defaultColWidth="11" defaultRowHeight="15" x14ac:dyDescent="0.25"/>
  <cols>
    <col min="1" max="1" width="96.42578125" customWidth="1"/>
    <col min="2" max="3" width="22.42578125" bestFit="1" customWidth="1"/>
    <col min="4" max="4" width="98.7109375" bestFit="1" customWidth="1"/>
    <col min="5" max="6" width="22.42578125" bestFit="1" customWidth="1"/>
  </cols>
  <sheetData>
    <row r="1" spans="1:6" ht="40.9" customHeight="1" x14ac:dyDescent="0.25">
      <c r="A1" s="141" t="s">
        <v>0</v>
      </c>
      <c r="B1" s="142"/>
      <c r="C1" s="142"/>
      <c r="D1" s="142"/>
      <c r="E1" s="142"/>
      <c r="F1" s="143"/>
    </row>
    <row r="2" spans="1:6" ht="15" customHeight="1" x14ac:dyDescent="0.25">
      <c r="A2" s="112" t="s">
        <v>560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2</v>
      </c>
      <c r="B4" s="116"/>
      <c r="C4" s="116"/>
      <c r="D4" s="116"/>
      <c r="E4" s="116"/>
      <c r="F4" s="117"/>
    </row>
    <row r="5" spans="1:6" ht="12.95" customHeight="1" x14ac:dyDescent="0.25">
      <c r="A5" s="118" t="s">
        <v>3</v>
      </c>
      <c r="B5" s="119"/>
      <c r="C5" s="119"/>
      <c r="D5" s="119"/>
      <c r="E5" s="119"/>
      <c r="F5" s="120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324536787</v>
      </c>
      <c r="C9" s="49">
        <f>SUM(C10:C16)</f>
        <v>282604501</v>
      </c>
      <c r="D9" s="48" t="s">
        <v>13</v>
      </c>
      <c r="E9" s="49">
        <f>SUM(E10:E18)</f>
        <v>56164444</v>
      </c>
      <c r="F9" s="49">
        <f>SUM(F10:F18)</f>
        <v>150056373</v>
      </c>
    </row>
    <row r="10" spans="1:6" x14ac:dyDescent="0.25">
      <c r="A10" s="50" t="s">
        <v>14</v>
      </c>
      <c r="B10" s="49">
        <v>1331417</v>
      </c>
      <c r="C10" s="49">
        <v>92370</v>
      </c>
      <c r="D10" s="50" t="s">
        <v>15</v>
      </c>
      <c r="E10" s="49">
        <v>2174986</v>
      </c>
      <c r="F10" s="49">
        <v>9956546</v>
      </c>
    </row>
    <row r="11" spans="1:6" x14ac:dyDescent="0.25">
      <c r="A11" s="50" t="s">
        <v>16</v>
      </c>
      <c r="B11" s="49">
        <v>275992735</v>
      </c>
      <c r="C11" s="49">
        <v>235443010</v>
      </c>
      <c r="D11" s="50" t="s">
        <v>17</v>
      </c>
      <c r="E11" s="49">
        <v>10552853</v>
      </c>
      <c r="F11" s="49">
        <v>72793592</v>
      </c>
    </row>
    <row r="12" spans="1:6" x14ac:dyDescent="0.25">
      <c r="A12" s="50" t="s">
        <v>18</v>
      </c>
      <c r="B12" s="49">
        <v>349180</v>
      </c>
      <c r="C12" s="49">
        <v>168623</v>
      </c>
      <c r="D12" s="50" t="s">
        <v>19</v>
      </c>
      <c r="E12" s="49">
        <v>1433291</v>
      </c>
      <c r="F12" s="49">
        <v>3877373</v>
      </c>
    </row>
    <row r="13" spans="1:6" x14ac:dyDescent="0.25">
      <c r="A13" s="50" t="s">
        <v>20</v>
      </c>
      <c r="B13" s="49">
        <v>16303456</v>
      </c>
      <c r="C13" s="49">
        <v>15426129</v>
      </c>
      <c r="D13" s="50" t="s">
        <v>21</v>
      </c>
      <c r="E13" s="49">
        <v>0</v>
      </c>
      <c r="F13" s="49">
        <v>0</v>
      </c>
    </row>
    <row r="14" spans="1:6" x14ac:dyDescent="0.25">
      <c r="A14" s="50" t="s">
        <v>22</v>
      </c>
      <c r="B14" s="49">
        <v>30559999</v>
      </c>
      <c r="C14" s="49">
        <v>31474369</v>
      </c>
      <c r="D14" s="50" t="s">
        <v>23</v>
      </c>
      <c r="E14" s="49">
        <v>0</v>
      </c>
      <c r="F14" s="49">
        <v>0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49">
        <v>0</v>
      </c>
      <c r="F15" s="49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49">
        <v>38120974</v>
      </c>
      <c r="F16" s="49">
        <v>60197198</v>
      </c>
    </row>
    <row r="17" spans="1:6" x14ac:dyDescent="0.25">
      <c r="A17" s="48" t="s">
        <v>28</v>
      </c>
      <c r="B17" s="49">
        <f>SUM(B18:B24)</f>
        <v>148897467</v>
      </c>
      <c r="C17" s="49">
        <f>SUM(C18:C24)</f>
        <v>138494556</v>
      </c>
      <c r="D17" s="50" t="s">
        <v>29</v>
      </c>
      <c r="E17" s="49">
        <v>2324239</v>
      </c>
      <c r="F17" s="49">
        <v>2236562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49">
        <v>1558101</v>
      </c>
      <c r="F18" s="49">
        <v>995102</v>
      </c>
    </row>
    <row r="19" spans="1:6" x14ac:dyDescent="0.25">
      <c r="A19" s="50" t="s">
        <v>32</v>
      </c>
      <c r="B19" s="49">
        <v>130320463</v>
      </c>
      <c r="C19" s="49">
        <v>120699942</v>
      </c>
      <c r="D19" s="48" t="s">
        <v>33</v>
      </c>
      <c r="E19" s="49">
        <f>SUM(E20:E22)</f>
        <v>78158</v>
      </c>
      <c r="F19" s="49">
        <f>SUM(F20:F22)</f>
        <v>75658</v>
      </c>
    </row>
    <row r="20" spans="1:6" x14ac:dyDescent="0.25">
      <c r="A20" s="50" t="s">
        <v>34</v>
      </c>
      <c r="B20" s="49">
        <v>6678210</v>
      </c>
      <c r="C20" s="49">
        <v>5735994</v>
      </c>
      <c r="D20" s="50" t="s">
        <v>35</v>
      </c>
      <c r="E20" s="49">
        <v>77400</v>
      </c>
      <c r="F20" s="49">
        <v>74900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758</v>
      </c>
      <c r="F22" s="49">
        <v>758</v>
      </c>
    </row>
    <row r="23" spans="1:6" x14ac:dyDescent="0.25">
      <c r="A23" s="50" t="s">
        <v>40</v>
      </c>
      <c r="B23" s="49">
        <v>11898794</v>
      </c>
      <c r="C23" s="49">
        <v>12058620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30711350</v>
      </c>
      <c r="C25" s="49">
        <f>SUM(C26:C30)</f>
        <v>34400512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1080981</v>
      </c>
      <c r="C26" s="49">
        <v>623651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29630369</v>
      </c>
      <c r="C29" s="49">
        <v>33776861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691135</v>
      </c>
      <c r="F31" s="49">
        <f>SUM(F32:F37)</f>
        <v>691135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691135</v>
      </c>
      <c r="F36" s="49">
        <v>691135</v>
      </c>
    </row>
    <row r="37" spans="1:6" ht="14.45" customHeight="1" x14ac:dyDescent="0.25">
      <c r="A37" s="48" t="s">
        <v>68</v>
      </c>
      <c r="B37" s="49">
        <v>1257545</v>
      </c>
      <c r="C37" s="49">
        <v>2819369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-14615852</v>
      </c>
      <c r="C38" s="49">
        <f>SUM(C39:C40)</f>
        <v>-14615852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-14615852</v>
      </c>
      <c r="C39" s="49">
        <v>-14615852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1338735</v>
      </c>
      <c r="C41" s="49">
        <f>SUM(C42:C45)</f>
        <v>928037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1338735</v>
      </c>
      <c r="C42" s="49">
        <v>928037</v>
      </c>
      <c r="D42" s="48" t="s">
        <v>79</v>
      </c>
      <c r="E42" s="49">
        <f>SUM(E43:E45)</f>
        <v>27678075</v>
      </c>
      <c r="F42" s="49">
        <f>SUM(F43:F45)</f>
        <v>17738498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27678075</v>
      </c>
      <c r="F45" s="49">
        <v>17738498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175">
        <f>B9+B17+B25+B31+B38+B41+B37</f>
        <v>492126032</v>
      </c>
      <c r="C47" s="175">
        <v>444631123</v>
      </c>
      <c r="D47" s="2" t="s">
        <v>87</v>
      </c>
      <c r="E47" s="4">
        <f>E9+E19+E23+E26+E27+E31+E38+E42</f>
        <v>84611812</v>
      </c>
      <c r="F47" s="4">
        <f>F9+F19+F23+F26+F27+F31+F38+F42</f>
        <v>168561664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818691282</v>
      </c>
      <c r="C50" s="49">
        <v>804362740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5443873</v>
      </c>
      <c r="C51" s="49">
        <v>3806876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6320011422</v>
      </c>
      <c r="C52" s="49">
        <v>6293882128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49">
        <v>2221078107</v>
      </c>
      <c r="C53" s="49">
        <v>2221160908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49">
        <v>97152570</v>
      </c>
      <c r="C54" s="49">
        <v>97152570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49">
        <v>-2890076394</v>
      </c>
      <c r="C55" s="49">
        <v>-2844281683</v>
      </c>
      <c r="D55" s="52" t="s">
        <v>101</v>
      </c>
      <c r="E55" s="49">
        <v>752180607</v>
      </c>
      <c r="F55" s="49">
        <v>732420205</v>
      </c>
    </row>
    <row r="56" spans="1:6" x14ac:dyDescent="0.25">
      <c r="A56" s="48" t="s">
        <v>102</v>
      </c>
      <c r="B56" s="49">
        <v>20137922</v>
      </c>
      <c r="C56" s="49">
        <v>20137922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752180607</v>
      </c>
      <c r="F57" s="4">
        <f>SUM(F50:F55)</f>
        <v>732420205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836792419</v>
      </c>
      <c r="F59" s="4">
        <f>F47+F57</f>
        <v>900981869</v>
      </c>
    </row>
    <row r="60" spans="1:6" x14ac:dyDescent="0.25">
      <c r="A60" s="3" t="s">
        <v>107</v>
      </c>
      <c r="B60" s="4">
        <f>SUM(B50:B58)</f>
        <v>6592438782</v>
      </c>
      <c r="C60" s="4">
        <f>SUM(C50:C58)</f>
        <v>6596221461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7084564814</v>
      </c>
      <c r="C62" s="4">
        <f>SUM(C47+C60)</f>
        <v>7040852584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3566825928</v>
      </c>
      <c r="F63" s="49">
        <f>SUM(F64:F66)</f>
        <v>3566825928</v>
      </c>
    </row>
    <row r="64" spans="1:6" x14ac:dyDescent="0.25">
      <c r="A64" s="47"/>
      <c r="B64" s="47"/>
      <c r="C64" s="47"/>
      <c r="D64" s="48" t="s">
        <v>111</v>
      </c>
      <c r="E64" s="49">
        <v>3543641522</v>
      </c>
      <c r="F64" s="49">
        <v>3543641522</v>
      </c>
    </row>
    <row r="65" spans="1:6" x14ac:dyDescent="0.25">
      <c r="A65" s="47"/>
      <c r="B65" s="47"/>
      <c r="C65" s="47"/>
      <c r="D65" s="52" t="s">
        <v>112</v>
      </c>
      <c r="E65" s="49">
        <v>23184406</v>
      </c>
      <c r="F65" s="49">
        <v>23184406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2669075883</v>
      </c>
      <c r="F68" s="49">
        <f>SUM(F69:F73)</f>
        <v>2561174203</v>
      </c>
    </row>
    <row r="69" spans="1:6" x14ac:dyDescent="0.25">
      <c r="A69" s="55"/>
      <c r="B69" s="47"/>
      <c r="C69" s="47"/>
      <c r="D69" s="48" t="s">
        <v>115</v>
      </c>
      <c r="E69" s="49">
        <v>110548584</v>
      </c>
      <c r="F69" s="49">
        <v>-133294279</v>
      </c>
    </row>
    <row r="70" spans="1:6" x14ac:dyDescent="0.25">
      <c r="A70" s="55"/>
      <c r="B70" s="47"/>
      <c r="C70" s="47"/>
      <c r="D70" s="48" t="s">
        <v>116</v>
      </c>
      <c r="E70" s="49">
        <v>-484113457</v>
      </c>
      <c r="F70" s="49">
        <v>-348172274</v>
      </c>
    </row>
    <row r="71" spans="1:6" x14ac:dyDescent="0.25">
      <c r="A71" s="55"/>
      <c r="B71" s="47"/>
      <c r="C71" s="47"/>
      <c r="D71" s="48" t="s">
        <v>117</v>
      </c>
      <c r="E71" s="49">
        <v>3042640756</v>
      </c>
      <c r="F71" s="49">
        <v>3042640756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11870584</v>
      </c>
      <c r="F75" s="49">
        <f>F76+F77</f>
        <v>11870584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11870584</v>
      </c>
      <c r="F77" s="49">
        <v>11870584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6247772395</v>
      </c>
      <c r="F79" s="4">
        <f>F63+F68+F75</f>
        <v>6139870715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7084564814</v>
      </c>
      <c r="F81" s="4">
        <f>F59+F79</f>
        <v>7040852584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E47:F47 E50:F81 E9:F45 B9:C62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9 B17:C17 B25:C25 B31:C36 B38:C38 B41:C41 B46:C46 B48:C49 B59:C62 E19:F19 E23:F31 E38:F42 E46:F54 E56:F63 E67:F68 E74:F76 E78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4" t="s">
        <v>449</v>
      </c>
      <c r="B1" s="164"/>
      <c r="C1" s="164"/>
      <c r="D1" s="164"/>
      <c r="E1" s="164"/>
      <c r="F1" s="164"/>
      <c r="G1" s="164"/>
    </row>
    <row r="2" spans="1:7" x14ac:dyDescent="0.25">
      <c r="A2" s="130" t="str">
        <f>'Formato 1'!A2</f>
        <v>Universidad de Guanajuato</v>
      </c>
      <c r="B2" s="131"/>
      <c r="C2" s="131"/>
      <c r="D2" s="131"/>
      <c r="E2" s="131"/>
      <c r="F2" s="131"/>
      <c r="G2" s="132"/>
    </row>
    <row r="3" spans="1:7" x14ac:dyDescent="0.25">
      <c r="A3" s="133" t="s">
        <v>450</v>
      </c>
      <c r="B3" s="134"/>
      <c r="C3" s="134"/>
      <c r="D3" s="134"/>
      <c r="E3" s="134"/>
      <c r="F3" s="134"/>
      <c r="G3" s="135"/>
    </row>
    <row r="4" spans="1:7" x14ac:dyDescent="0.25">
      <c r="A4" s="133" t="s">
        <v>3</v>
      </c>
      <c r="B4" s="134"/>
      <c r="C4" s="134"/>
      <c r="D4" s="134"/>
      <c r="E4" s="134"/>
      <c r="F4" s="134"/>
      <c r="G4" s="135"/>
    </row>
    <row r="5" spans="1:7" x14ac:dyDescent="0.25">
      <c r="A5" s="133" t="s">
        <v>451</v>
      </c>
      <c r="B5" s="134"/>
      <c r="C5" s="134"/>
      <c r="D5" s="134"/>
      <c r="E5" s="134"/>
      <c r="F5" s="134"/>
      <c r="G5" s="135"/>
    </row>
    <row r="6" spans="1:7" x14ac:dyDescent="0.25">
      <c r="A6" s="162" t="s">
        <v>452</v>
      </c>
      <c r="B6" s="38">
        <v>2022</v>
      </c>
      <c r="C6" s="162">
        <f>+B6+1</f>
        <v>2023</v>
      </c>
      <c r="D6" s="162">
        <f>+C6+1</f>
        <v>2024</v>
      </c>
      <c r="E6" s="162">
        <f>+D6+1</f>
        <v>2025</v>
      </c>
      <c r="F6" s="162">
        <f>+E6+1</f>
        <v>2026</v>
      </c>
      <c r="G6" s="162">
        <f>+F6+1</f>
        <v>2027</v>
      </c>
    </row>
    <row r="7" spans="1:7" ht="83.25" customHeight="1" x14ac:dyDescent="0.25">
      <c r="A7" s="163"/>
      <c r="B7" s="72" t="s">
        <v>453</v>
      </c>
      <c r="C7" s="163"/>
      <c r="D7" s="163"/>
      <c r="E7" s="163"/>
      <c r="F7" s="163"/>
      <c r="G7" s="163"/>
    </row>
    <row r="8" spans="1:7" ht="30" x14ac:dyDescent="0.25">
      <c r="A8" s="73" t="s">
        <v>454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455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456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457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458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459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460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464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465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466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467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5" t="s">
        <v>468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>Universidad de Guanajuato</v>
      </c>
      <c r="B2" s="131"/>
      <c r="C2" s="131"/>
      <c r="D2" s="131"/>
      <c r="E2" s="131"/>
      <c r="F2" s="131"/>
      <c r="G2" s="132"/>
    </row>
    <row r="3" spans="1:7" x14ac:dyDescent="0.25">
      <c r="A3" s="115" t="s">
        <v>469</v>
      </c>
      <c r="B3" s="116"/>
      <c r="C3" s="116"/>
      <c r="D3" s="116"/>
      <c r="E3" s="116"/>
      <c r="F3" s="116"/>
      <c r="G3" s="117"/>
    </row>
    <row r="4" spans="1:7" x14ac:dyDescent="0.25">
      <c r="A4" s="115" t="s">
        <v>3</v>
      </c>
      <c r="B4" s="116"/>
      <c r="C4" s="116"/>
      <c r="D4" s="116"/>
      <c r="E4" s="116"/>
      <c r="F4" s="116"/>
      <c r="G4" s="117"/>
    </row>
    <row r="5" spans="1:7" x14ac:dyDescent="0.25">
      <c r="A5" s="115" t="s">
        <v>451</v>
      </c>
      <c r="B5" s="116"/>
      <c r="C5" s="116"/>
      <c r="D5" s="116"/>
      <c r="E5" s="116"/>
      <c r="F5" s="116"/>
      <c r="G5" s="117"/>
    </row>
    <row r="6" spans="1:7" x14ac:dyDescent="0.25">
      <c r="A6" s="166" t="s">
        <v>470</v>
      </c>
      <c r="B6" s="38">
        <v>2022</v>
      </c>
      <c r="C6" s="162">
        <f>+B6+1</f>
        <v>2023</v>
      </c>
      <c r="D6" s="162">
        <f>+C6+1</f>
        <v>2024</v>
      </c>
      <c r="E6" s="162">
        <f>+D6+1</f>
        <v>2025</v>
      </c>
      <c r="F6" s="162">
        <f>+E6+1</f>
        <v>2026</v>
      </c>
      <c r="G6" s="162">
        <f>+F6+1</f>
        <v>2027</v>
      </c>
    </row>
    <row r="7" spans="1:7" ht="57.75" customHeight="1" x14ac:dyDescent="0.25">
      <c r="A7" s="167"/>
      <c r="B7" s="39" t="s">
        <v>453</v>
      </c>
      <c r="C7" s="163"/>
      <c r="D7" s="163"/>
      <c r="E7" s="163"/>
      <c r="F7" s="163"/>
      <c r="G7" s="163"/>
    </row>
    <row r="8" spans="1:7" x14ac:dyDescent="0.25">
      <c r="A8" s="27" t="s">
        <v>471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474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475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476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477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478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479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481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472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473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475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476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477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478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482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483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5" t="s">
        <v>484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>Universidad de Guanajuato</v>
      </c>
      <c r="B2" s="131"/>
      <c r="C2" s="131"/>
      <c r="D2" s="131"/>
      <c r="E2" s="131"/>
      <c r="F2" s="131"/>
      <c r="G2" s="132"/>
    </row>
    <row r="3" spans="1:7" x14ac:dyDescent="0.25">
      <c r="A3" s="115" t="s">
        <v>485</v>
      </c>
      <c r="B3" s="116"/>
      <c r="C3" s="116"/>
      <c r="D3" s="116"/>
      <c r="E3" s="116"/>
      <c r="F3" s="116"/>
      <c r="G3" s="117"/>
    </row>
    <row r="4" spans="1:7" x14ac:dyDescent="0.25">
      <c r="A4" s="118" t="s">
        <v>3</v>
      </c>
      <c r="B4" s="119"/>
      <c r="C4" s="119"/>
      <c r="D4" s="119"/>
      <c r="E4" s="119"/>
      <c r="F4" s="119"/>
      <c r="G4" s="120"/>
    </row>
    <row r="5" spans="1:7" x14ac:dyDescent="0.25">
      <c r="A5" s="169" t="s">
        <v>452</v>
      </c>
      <c r="B5" s="170">
        <v>2017</v>
      </c>
      <c r="C5" s="170">
        <f>+B5+1</f>
        <v>2018</v>
      </c>
      <c r="D5" s="170">
        <f>+C5+1</f>
        <v>2019</v>
      </c>
      <c r="E5" s="170">
        <f>+D5+1</f>
        <v>2020</v>
      </c>
      <c r="F5" s="170">
        <f>+E5+1</f>
        <v>2021</v>
      </c>
      <c r="G5" s="38">
        <f>+F5+1</f>
        <v>2022</v>
      </c>
    </row>
    <row r="6" spans="1:7" ht="32.25" x14ac:dyDescent="0.25">
      <c r="A6" s="152"/>
      <c r="B6" s="171"/>
      <c r="C6" s="171"/>
      <c r="D6" s="171"/>
      <c r="E6" s="171"/>
      <c r="F6" s="171"/>
      <c r="G6" s="39" t="s">
        <v>486</v>
      </c>
    </row>
    <row r="7" spans="1:7" x14ac:dyDescent="0.25">
      <c r="A7" s="64" t="s">
        <v>454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487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488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489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495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496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497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498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460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499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464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504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466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505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506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68" t="s">
        <v>507</v>
      </c>
      <c r="B39" s="168"/>
      <c r="C39" s="168"/>
      <c r="D39" s="168"/>
      <c r="E39" s="168"/>
      <c r="F39" s="168"/>
      <c r="G39" s="168"/>
    </row>
    <row r="40" spans="1:7" x14ac:dyDescent="0.25">
      <c r="A40" s="168" t="s">
        <v>508</v>
      </c>
      <c r="B40" s="168"/>
      <c r="C40" s="168"/>
      <c r="D40" s="168"/>
      <c r="E40" s="168"/>
      <c r="F40" s="168"/>
      <c r="G40" s="16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5" t="s">
        <v>509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>Universidad de Guanajuato</v>
      </c>
      <c r="B2" s="131"/>
      <c r="C2" s="131"/>
      <c r="D2" s="131"/>
      <c r="E2" s="131"/>
      <c r="F2" s="131"/>
      <c r="G2" s="132"/>
    </row>
    <row r="3" spans="1:7" x14ac:dyDescent="0.25">
      <c r="A3" s="115" t="s">
        <v>510</v>
      </c>
      <c r="B3" s="116"/>
      <c r="C3" s="116"/>
      <c r="D3" s="116"/>
      <c r="E3" s="116"/>
      <c r="F3" s="116"/>
      <c r="G3" s="117"/>
    </row>
    <row r="4" spans="1:7" x14ac:dyDescent="0.25">
      <c r="A4" s="118" t="s">
        <v>3</v>
      </c>
      <c r="B4" s="119"/>
      <c r="C4" s="119"/>
      <c r="D4" s="119"/>
      <c r="E4" s="119"/>
      <c r="F4" s="119"/>
      <c r="G4" s="120"/>
    </row>
    <row r="5" spans="1:7" x14ac:dyDescent="0.25">
      <c r="A5" s="172" t="s">
        <v>470</v>
      </c>
      <c r="B5" s="170">
        <v>2017</v>
      </c>
      <c r="C5" s="170">
        <f>+B5+1</f>
        <v>2018</v>
      </c>
      <c r="D5" s="170">
        <f>+C5+1</f>
        <v>2019</v>
      </c>
      <c r="E5" s="170">
        <f>+D5+1</f>
        <v>2020</v>
      </c>
      <c r="F5" s="170">
        <f>+E5+1</f>
        <v>2021</v>
      </c>
      <c r="G5" s="38">
        <v>2022</v>
      </c>
    </row>
    <row r="6" spans="1:7" ht="48.75" customHeight="1" x14ac:dyDescent="0.25">
      <c r="A6" s="173"/>
      <c r="B6" s="171"/>
      <c r="C6" s="171"/>
      <c r="D6" s="171"/>
      <c r="E6" s="171"/>
      <c r="F6" s="171"/>
      <c r="G6" s="39" t="s">
        <v>511</v>
      </c>
    </row>
    <row r="7" spans="1:7" x14ac:dyDescent="0.25">
      <c r="A7" s="27" t="s">
        <v>471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475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476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477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478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479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481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474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475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476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477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478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512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68" t="s">
        <v>507</v>
      </c>
      <c r="B32" s="168"/>
      <c r="C32" s="168"/>
      <c r="D32" s="168"/>
      <c r="E32" s="168"/>
      <c r="F32" s="168"/>
      <c r="G32" s="168"/>
    </row>
    <row r="33" spans="1:7" x14ac:dyDescent="0.25">
      <c r="A33" s="168" t="s">
        <v>508</v>
      </c>
      <c r="B33" s="168"/>
      <c r="C33" s="168"/>
      <c r="D33" s="168"/>
      <c r="E33" s="168"/>
      <c r="F33" s="168"/>
      <c r="G33" s="16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4" t="s">
        <v>513</v>
      </c>
      <c r="B1" s="174"/>
      <c r="C1" s="174"/>
      <c r="D1" s="174"/>
      <c r="E1" s="174"/>
      <c r="F1" s="174"/>
    </row>
    <row r="2" spans="1:6" ht="20.100000000000001" customHeight="1" x14ac:dyDescent="0.25">
      <c r="A2" s="112" t="str">
        <f>'Formato 1'!A2</f>
        <v>Universidad de Guanajuato</v>
      </c>
      <c r="B2" s="136"/>
      <c r="C2" s="136"/>
      <c r="D2" s="136"/>
      <c r="E2" s="136"/>
      <c r="F2" s="137"/>
    </row>
    <row r="3" spans="1:6" ht="29.25" customHeight="1" x14ac:dyDescent="0.25">
      <c r="A3" s="138" t="s">
        <v>514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515</v>
      </c>
      <c r="C4" s="123" t="s">
        <v>516</v>
      </c>
      <c r="D4" s="123" t="s">
        <v>517</v>
      </c>
      <c r="E4" s="123" t="s">
        <v>518</v>
      </c>
      <c r="F4" s="123" t="s">
        <v>519</v>
      </c>
    </row>
    <row r="5" spans="1:6" ht="12.75" customHeight="1" x14ac:dyDescent="0.25">
      <c r="A5" s="19" t="s">
        <v>520</v>
      </c>
      <c r="B5" s="55"/>
      <c r="C5" s="55"/>
      <c r="D5" s="55"/>
      <c r="E5" s="55"/>
      <c r="F5" s="55"/>
    </row>
    <row r="6" spans="1:6" ht="30" x14ac:dyDescent="0.25">
      <c r="A6" s="61" t="s">
        <v>521</v>
      </c>
      <c r="B6" s="62"/>
      <c r="C6" s="62"/>
      <c r="D6" s="62"/>
      <c r="E6" s="62"/>
      <c r="F6" s="62"/>
    </row>
    <row r="7" spans="1:6" ht="15" x14ac:dyDescent="0.25">
      <c r="A7" s="61" t="s">
        <v>522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523</v>
      </c>
      <c r="B9" s="47"/>
      <c r="C9" s="47"/>
      <c r="D9" s="47"/>
      <c r="E9" s="47"/>
      <c r="F9" s="47"/>
    </row>
    <row r="10" spans="1:6" ht="15" x14ac:dyDescent="0.25">
      <c r="A10" s="61" t="s">
        <v>524</v>
      </c>
      <c r="B10" s="62"/>
      <c r="C10" s="62"/>
      <c r="D10" s="62"/>
      <c r="E10" s="62"/>
      <c r="F10" s="62"/>
    </row>
    <row r="11" spans="1:6" ht="15" x14ac:dyDescent="0.25">
      <c r="A11" s="82" t="s">
        <v>525</v>
      </c>
      <c r="B11" s="62"/>
      <c r="C11" s="62"/>
      <c r="D11" s="62"/>
      <c r="E11" s="62"/>
      <c r="F11" s="62"/>
    </row>
    <row r="12" spans="1:6" ht="15" x14ac:dyDescent="0.25">
      <c r="A12" s="82" t="s">
        <v>526</v>
      </c>
      <c r="B12" s="62"/>
      <c r="C12" s="62"/>
      <c r="D12" s="62"/>
      <c r="E12" s="62"/>
      <c r="F12" s="62"/>
    </row>
    <row r="13" spans="1:6" ht="15" x14ac:dyDescent="0.25">
      <c r="A13" s="82" t="s">
        <v>527</v>
      </c>
      <c r="B13" s="62"/>
      <c r="C13" s="62"/>
      <c r="D13" s="62"/>
      <c r="E13" s="62"/>
      <c r="F13" s="62"/>
    </row>
    <row r="14" spans="1:6" ht="15" x14ac:dyDescent="0.25">
      <c r="A14" s="61" t="s">
        <v>528</v>
      </c>
      <c r="B14" s="62"/>
      <c r="C14" s="62"/>
      <c r="D14" s="62"/>
      <c r="E14" s="62"/>
      <c r="F14" s="62"/>
    </row>
    <row r="15" spans="1:6" ht="15" x14ac:dyDescent="0.25">
      <c r="A15" s="82" t="s">
        <v>525</v>
      </c>
      <c r="B15" s="62"/>
      <c r="C15" s="62"/>
      <c r="D15" s="62"/>
      <c r="E15" s="62"/>
      <c r="F15" s="62"/>
    </row>
    <row r="16" spans="1:6" ht="15" x14ac:dyDescent="0.25">
      <c r="A16" s="82" t="s">
        <v>526</v>
      </c>
      <c r="B16" s="62"/>
      <c r="C16" s="62"/>
      <c r="D16" s="62"/>
      <c r="E16" s="62"/>
      <c r="F16" s="62"/>
    </row>
    <row r="17" spans="1:6" ht="15" x14ac:dyDescent="0.25">
      <c r="A17" s="82" t="s">
        <v>527</v>
      </c>
      <c r="B17" s="62"/>
      <c r="C17" s="62"/>
      <c r="D17" s="62"/>
      <c r="E17" s="62"/>
      <c r="F17" s="62"/>
    </row>
    <row r="18" spans="1:6" ht="15" x14ac:dyDescent="0.25">
      <c r="A18" s="61" t="s">
        <v>529</v>
      </c>
      <c r="B18" s="124"/>
      <c r="C18" s="62"/>
      <c r="D18" s="62"/>
      <c r="E18" s="62"/>
      <c r="F18" s="62"/>
    </row>
    <row r="19" spans="1:6" ht="15" x14ac:dyDescent="0.25">
      <c r="A19" s="61" t="s">
        <v>530</v>
      </c>
      <c r="B19" s="62"/>
      <c r="C19" s="62"/>
      <c r="D19" s="62"/>
      <c r="E19" s="62"/>
      <c r="F19" s="62"/>
    </row>
    <row r="20" spans="1:6" ht="30" x14ac:dyDescent="0.25">
      <c r="A20" s="61" t="s">
        <v>531</v>
      </c>
      <c r="B20" s="125"/>
      <c r="C20" s="125"/>
      <c r="D20" s="125"/>
      <c r="E20" s="125"/>
      <c r="F20" s="125"/>
    </row>
    <row r="21" spans="1:6" ht="30" x14ac:dyDescent="0.25">
      <c r="A21" s="61" t="s">
        <v>532</v>
      </c>
      <c r="B21" s="125"/>
      <c r="C21" s="125"/>
      <c r="D21" s="125"/>
      <c r="E21" s="125"/>
      <c r="F21" s="125"/>
    </row>
    <row r="22" spans="1:6" ht="30" x14ac:dyDescent="0.25">
      <c r="A22" s="61" t="s">
        <v>533</v>
      </c>
      <c r="B22" s="125"/>
      <c r="C22" s="125"/>
      <c r="D22" s="125"/>
      <c r="E22" s="125"/>
      <c r="F22" s="125"/>
    </row>
    <row r="23" spans="1:6" ht="15" x14ac:dyDescent="0.25">
      <c r="A23" s="61" t="s">
        <v>534</v>
      </c>
      <c r="B23" s="125"/>
      <c r="C23" s="125"/>
      <c r="D23" s="125"/>
      <c r="E23" s="125"/>
      <c r="F23" s="125"/>
    </row>
    <row r="24" spans="1:6" ht="15" x14ac:dyDescent="0.25">
      <c r="A24" s="61" t="s">
        <v>535</v>
      </c>
      <c r="B24" s="126"/>
      <c r="C24" s="62"/>
      <c r="D24" s="62"/>
      <c r="E24" s="62"/>
      <c r="F24" s="62"/>
    </row>
    <row r="25" spans="1:6" ht="15" x14ac:dyDescent="0.25">
      <c r="A25" s="61" t="s">
        <v>536</v>
      </c>
      <c r="B25" s="126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537</v>
      </c>
      <c r="B27" s="47"/>
      <c r="C27" s="47"/>
      <c r="D27" s="47"/>
      <c r="E27" s="47"/>
      <c r="F27" s="47"/>
    </row>
    <row r="28" spans="1:6" ht="15" x14ac:dyDescent="0.25">
      <c r="A28" s="61" t="s">
        <v>538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539</v>
      </c>
      <c r="B30" s="47"/>
      <c r="C30" s="47"/>
      <c r="D30" s="47"/>
      <c r="E30" s="47"/>
      <c r="F30" s="47"/>
    </row>
    <row r="31" spans="1:6" ht="15" x14ac:dyDescent="0.25">
      <c r="A31" s="61" t="s">
        <v>524</v>
      </c>
      <c r="B31" s="62"/>
      <c r="C31" s="62"/>
      <c r="D31" s="62"/>
      <c r="E31" s="62"/>
      <c r="F31" s="62"/>
    </row>
    <row r="32" spans="1:6" ht="15" x14ac:dyDescent="0.25">
      <c r="A32" s="61" t="s">
        <v>528</v>
      </c>
      <c r="B32" s="62"/>
      <c r="C32" s="62"/>
      <c r="D32" s="62"/>
      <c r="E32" s="62"/>
      <c r="F32" s="62"/>
    </row>
    <row r="33" spans="1:6" ht="15" x14ac:dyDescent="0.25">
      <c r="A33" s="61" t="s">
        <v>540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541</v>
      </c>
      <c r="B35" s="47"/>
      <c r="C35" s="47"/>
      <c r="D35" s="47"/>
      <c r="E35" s="47"/>
      <c r="F35" s="47"/>
    </row>
    <row r="36" spans="1:6" ht="15" x14ac:dyDescent="0.25">
      <c r="A36" s="61" t="s">
        <v>542</v>
      </c>
      <c r="B36" s="62"/>
      <c r="C36" s="62"/>
      <c r="D36" s="62"/>
      <c r="E36" s="62"/>
      <c r="F36" s="62"/>
    </row>
    <row r="37" spans="1:6" ht="15" x14ac:dyDescent="0.25">
      <c r="A37" s="61" t="s">
        <v>543</v>
      </c>
      <c r="B37" s="62"/>
      <c r="C37" s="62"/>
      <c r="D37" s="62"/>
      <c r="E37" s="62"/>
      <c r="F37" s="62"/>
    </row>
    <row r="38" spans="1:6" ht="15" x14ac:dyDescent="0.25">
      <c r="A38" s="61" t="s">
        <v>544</v>
      </c>
      <c r="B38" s="126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545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546</v>
      </c>
      <c r="B42" s="47"/>
      <c r="C42" s="47"/>
      <c r="D42" s="47"/>
      <c r="E42" s="47"/>
      <c r="F42" s="47"/>
    </row>
    <row r="43" spans="1:6" ht="15" x14ac:dyDescent="0.25">
      <c r="A43" s="61" t="s">
        <v>547</v>
      </c>
      <c r="B43" s="62"/>
      <c r="C43" s="62"/>
      <c r="D43" s="62"/>
      <c r="E43" s="62"/>
      <c r="F43" s="62"/>
    </row>
    <row r="44" spans="1:6" ht="15" x14ac:dyDescent="0.25">
      <c r="A44" s="61" t="s">
        <v>548</v>
      </c>
      <c r="B44" s="62"/>
      <c r="C44" s="62"/>
      <c r="D44" s="62"/>
      <c r="E44" s="62"/>
      <c r="F44" s="62"/>
    </row>
    <row r="45" spans="1:6" ht="15" x14ac:dyDescent="0.25">
      <c r="A45" s="61" t="s">
        <v>549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550</v>
      </c>
      <c r="B47" s="47"/>
      <c r="C47" s="47"/>
      <c r="D47" s="47"/>
      <c r="E47" s="47"/>
      <c r="F47" s="47"/>
    </row>
    <row r="48" spans="1:6" ht="15" x14ac:dyDescent="0.25">
      <c r="A48" s="61" t="s">
        <v>548</v>
      </c>
      <c r="B48" s="125"/>
      <c r="C48" s="125"/>
      <c r="D48" s="125"/>
      <c r="E48" s="125"/>
      <c r="F48" s="125"/>
    </row>
    <row r="49" spans="1:6" ht="15" x14ac:dyDescent="0.25">
      <c r="A49" s="61" t="s">
        <v>549</v>
      </c>
      <c r="B49" s="125"/>
      <c r="C49" s="125"/>
      <c r="D49" s="125"/>
      <c r="E49" s="125"/>
      <c r="F49" s="125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551</v>
      </c>
      <c r="B51" s="47"/>
      <c r="C51" s="47"/>
      <c r="D51" s="47"/>
      <c r="E51" s="47"/>
      <c r="F51" s="47"/>
    </row>
    <row r="52" spans="1:6" ht="15" x14ac:dyDescent="0.25">
      <c r="A52" s="61" t="s">
        <v>548</v>
      </c>
      <c r="B52" s="62"/>
      <c r="C52" s="62"/>
      <c r="D52" s="62"/>
      <c r="E52" s="62"/>
      <c r="F52" s="62"/>
    </row>
    <row r="53" spans="1:6" ht="15" x14ac:dyDescent="0.25">
      <c r="A53" s="61" t="s">
        <v>549</v>
      </c>
      <c r="B53" s="62"/>
      <c r="C53" s="62"/>
      <c r="D53" s="62"/>
      <c r="E53" s="62"/>
      <c r="F53" s="62"/>
    </row>
    <row r="54" spans="1:6" ht="15" x14ac:dyDescent="0.25">
      <c r="A54" s="61" t="s">
        <v>552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553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548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549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554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555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556</v>
      </c>
      <c r="B62" s="126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557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558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559</v>
      </c>
      <c r="B66" s="62"/>
      <c r="C66" s="62"/>
      <c r="D66" s="62"/>
      <c r="E66" s="62"/>
      <c r="F66" s="62"/>
    </row>
    <row r="67" spans="1:6" ht="20.100000000000001" customHeight="1" x14ac:dyDescent="0.25">
      <c r="A67" s="122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CF33-BAC2-4D6D-B010-389B08FFC300}">
  <sheetPr>
    <outlinePr summaryBelow="0"/>
  </sheetPr>
  <dimension ref="A1:H45"/>
  <sheetViews>
    <sheetView showGridLines="0" zoomScale="94" zoomScaleNormal="110" workbookViewId="0">
      <selection activeCell="F20" sqref="F2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1" t="s">
        <v>125</v>
      </c>
      <c r="B1" s="142"/>
      <c r="C1" s="142"/>
      <c r="D1" s="142"/>
      <c r="E1" s="142"/>
      <c r="F1" s="142"/>
      <c r="G1" s="142"/>
      <c r="H1" s="143"/>
    </row>
    <row r="2" spans="1:8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126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1'!A4</f>
        <v>Al 31 de Diciembre de 2022 y al 31 de Marzo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3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6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7" t="s">
        <v>137</v>
      </c>
      <c r="B10" s="108">
        <v>0</v>
      </c>
      <c r="C10" s="49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x14ac:dyDescent="0.25">
      <c r="A11" s="107" t="s">
        <v>138</v>
      </c>
      <c r="B11" s="108">
        <v>0</v>
      </c>
      <c r="C11" s="49">
        <v>0</v>
      </c>
      <c r="D11" s="108">
        <v>0</v>
      </c>
      <c r="E11" s="108">
        <v>0</v>
      </c>
      <c r="F11" s="108">
        <v>0</v>
      </c>
      <c r="G11" s="49">
        <v>0</v>
      </c>
      <c r="H11" s="49">
        <v>0</v>
      </c>
    </row>
    <row r="12" spans="1:8" ht="16.5" customHeight="1" x14ac:dyDescent="0.25">
      <c r="A12" s="107" t="s">
        <v>139</v>
      </c>
      <c r="B12" s="108">
        <v>0</v>
      </c>
      <c r="C12" s="49">
        <v>0</v>
      </c>
      <c r="D12" s="108">
        <v>0</v>
      </c>
      <c r="E12" s="108">
        <v>0</v>
      </c>
      <c r="F12" s="108">
        <v>0</v>
      </c>
      <c r="G12" s="49">
        <v>0</v>
      </c>
      <c r="H12" s="49">
        <v>0</v>
      </c>
    </row>
    <row r="13" spans="1:8" x14ac:dyDescent="0.25">
      <c r="A13" s="106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7" t="s">
        <v>141</v>
      </c>
      <c r="B14" s="108">
        <v>0</v>
      </c>
      <c r="C14" s="49">
        <v>0</v>
      </c>
      <c r="D14" s="108">
        <v>0</v>
      </c>
      <c r="E14" s="108">
        <v>0</v>
      </c>
      <c r="F14" s="108">
        <v>0</v>
      </c>
      <c r="G14" s="49">
        <v>0</v>
      </c>
      <c r="H14" s="49">
        <v>0</v>
      </c>
    </row>
    <row r="15" spans="1:8" ht="15" customHeight="1" x14ac:dyDescent="0.25">
      <c r="A15" s="107" t="s">
        <v>142</v>
      </c>
      <c r="B15" s="108">
        <v>0</v>
      </c>
      <c r="C15" s="49">
        <v>0</v>
      </c>
      <c r="D15" s="108">
        <v>0</v>
      </c>
      <c r="E15" s="108">
        <v>0</v>
      </c>
      <c r="F15" s="108">
        <v>0</v>
      </c>
      <c r="G15" s="49">
        <v>0</v>
      </c>
      <c r="H15" s="49">
        <v>0</v>
      </c>
    </row>
    <row r="16" spans="1:8" x14ac:dyDescent="0.25">
      <c r="A16" s="107" t="s">
        <v>143</v>
      </c>
      <c r="B16" s="108">
        <v>0</v>
      </c>
      <c r="C16" s="49">
        <v>0</v>
      </c>
      <c r="D16" s="108">
        <v>0</v>
      </c>
      <c r="E16" s="108">
        <v>0</v>
      </c>
      <c r="F16" s="108">
        <v>0</v>
      </c>
      <c r="G16" s="49">
        <v>0</v>
      </c>
      <c r="H16" s="49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144</v>
      </c>
      <c r="B18" s="4">
        <v>900981869</v>
      </c>
      <c r="C18" s="110"/>
      <c r="D18" s="110"/>
      <c r="E18" s="110"/>
      <c r="F18" s="4">
        <v>836792419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145</v>
      </c>
      <c r="B20" s="4">
        <f t="shared" ref="B20:H20" si="3">B8+B18</f>
        <v>900981869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836792419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9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1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1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1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1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4" t="s">
        <v>155</v>
      </c>
      <c r="B33" s="144"/>
      <c r="C33" s="144"/>
      <c r="D33" s="144"/>
      <c r="E33" s="144"/>
      <c r="F33" s="144"/>
      <c r="G33" s="144"/>
      <c r="H33" s="144"/>
    </row>
    <row r="34" spans="1:8" ht="14.45" customHeight="1" x14ac:dyDescent="0.25">
      <c r="A34" s="144"/>
      <c r="B34" s="144"/>
      <c r="C34" s="144"/>
      <c r="D34" s="144"/>
      <c r="E34" s="144"/>
      <c r="F34" s="144"/>
      <c r="G34" s="144"/>
      <c r="H34" s="144"/>
    </row>
    <row r="35" spans="1:8" ht="14.45" customHeight="1" x14ac:dyDescent="0.25">
      <c r="A35" s="144"/>
      <c r="B35" s="144"/>
      <c r="C35" s="144"/>
      <c r="D35" s="144"/>
      <c r="E35" s="144"/>
      <c r="F35" s="144"/>
      <c r="G35" s="144"/>
      <c r="H35" s="144"/>
    </row>
    <row r="36" spans="1:8" ht="14.45" customHeight="1" x14ac:dyDescent="0.25">
      <c r="A36" s="144"/>
      <c r="B36" s="144"/>
      <c r="C36" s="144"/>
      <c r="D36" s="144"/>
      <c r="E36" s="144"/>
      <c r="F36" s="144"/>
      <c r="G36" s="144"/>
      <c r="H36" s="144"/>
    </row>
    <row r="37" spans="1:8" ht="14.45" customHeight="1" x14ac:dyDescent="0.25">
      <c r="A37" s="144"/>
      <c r="B37" s="144"/>
      <c r="C37" s="144"/>
      <c r="D37" s="144"/>
      <c r="E37" s="144"/>
      <c r="F37" s="144"/>
      <c r="G37" s="144"/>
      <c r="H37" s="144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1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1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 xr:uid="{C4019422-D5B3-4276-AFF8-D3E0476A06D6}"/>
    <dataValidation type="decimal" allowBlank="1" showInputMessage="1" showErrorMessage="1" sqref="B8:B9 C23:H30 D13:F13 B13 D8:H9 D22:H22 D17:F21 G11:H21 C8:C22 B17:B30" xr:uid="{C1FC9366-E2A2-44FF-A1C3-96F3D02567EB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21:H31 C20:E20 G20:H20 B19:H19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334E-8D1A-4C7C-9414-C8BDDFE5A5BE}">
  <sheetPr>
    <outlinePr summaryBelow="0"/>
  </sheetPr>
  <dimension ref="A1:K21"/>
  <sheetViews>
    <sheetView showGridLines="0" zoomScale="66" zoomScaleNormal="70" workbookViewId="0">
      <selection activeCell="B7" sqref="B7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5" t="s">
        <v>166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167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168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3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 t="s">
        <v>561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0"/>
      <c r="C8" s="100"/>
      <c r="D8" s="100"/>
      <c r="E8" s="12">
        <f>SUM(E9:E12)</f>
        <v>0</v>
      </c>
      <c r="F8" s="100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1" t="s">
        <v>181</v>
      </c>
      <c r="B9" s="102">
        <v>44927</v>
      </c>
      <c r="C9" s="102">
        <v>44927</v>
      </c>
      <c r="D9" s="102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1" t="s">
        <v>182</v>
      </c>
      <c r="B10" s="102">
        <v>44927</v>
      </c>
      <c r="C10" s="102">
        <v>44927</v>
      </c>
      <c r="D10" s="102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1" t="s">
        <v>183</v>
      </c>
      <c r="B11" s="102">
        <v>44927</v>
      </c>
      <c r="C11" s="102">
        <v>44927</v>
      </c>
      <c r="D11" s="102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1" t="s">
        <v>184</v>
      </c>
      <c r="B12" s="102">
        <v>44927</v>
      </c>
      <c r="C12" s="102">
        <v>44927</v>
      </c>
      <c r="D12" s="102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3"/>
      <c r="C13" s="103"/>
      <c r="D13" s="103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0"/>
      <c r="C14" s="100"/>
      <c r="D14" s="100"/>
      <c r="E14" s="12">
        <f>SUM(E15:E18)</f>
        <v>0</v>
      </c>
      <c r="F14" s="100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1" t="s">
        <v>186</v>
      </c>
      <c r="B15" s="102">
        <v>44927</v>
      </c>
      <c r="C15" s="102">
        <v>44927</v>
      </c>
      <c r="D15" s="102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1" t="s">
        <v>187</v>
      </c>
      <c r="B16" s="102">
        <v>44927</v>
      </c>
      <c r="C16" s="102">
        <v>44927</v>
      </c>
      <c r="D16" s="102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1" t="s">
        <v>188</v>
      </c>
      <c r="B17" s="102">
        <v>44927</v>
      </c>
      <c r="C17" s="102">
        <v>44927</v>
      </c>
      <c r="D17" s="102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1" t="s">
        <v>189</v>
      </c>
      <c r="B18" s="102">
        <v>44927</v>
      </c>
      <c r="C18" s="102">
        <v>44927</v>
      </c>
      <c r="D18" s="102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3"/>
      <c r="C19" s="103"/>
      <c r="D19" s="103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0"/>
      <c r="C20" s="100"/>
      <c r="D20" s="100"/>
      <c r="E20" s="12">
        <f>SUM(E8,E14)</f>
        <v>0</v>
      </c>
      <c r="F20" s="100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 xr:uid="{0A5BFD88-66F6-41BD-AC89-64BF6D5D5F5F}">
      <formula1>36526</formula1>
    </dataValidation>
    <dataValidation allowBlank="1" showInputMessage="1" showErrorMessage="1" prompt="Saldo pendiente por pagar de la inversión al XX de XXXX de 20XN (m = g - l)" sqref="K6" xr:uid="{0A2D8556-2C15-49BD-AD5E-A12E7ED5B389}"/>
    <dataValidation allowBlank="1" showInputMessage="1" showErrorMessage="1" prompt="Monto pagado de la inversión actualizado al XX de XXXX de 20XN (k)" sqref="J6" xr:uid="{89D04457-A952-49B0-A432-5BEA8341E0F5}"/>
    <dataValidation allowBlank="1" showInputMessage="1" showErrorMessage="1" prompt="Monto pagado de la inversión al XX de XXXX de 20XN (k)" sqref="I6" xr:uid="{AA511D82-6DB0-490A-8BD2-9EC3D042E62A}"/>
    <dataValidation type="decimal" allowBlank="1" showInputMessage="1" showErrorMessage="1" sqref="E8:K20" xr:uid="{004B3C36-0819-4E9A-B25D-BE2A52B52AA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</sheetPr>
  <dimension ref="A1:D75"/>
  <sheetViews>
    <sheetView showGridLines="0" topLeftCell="A39" zoomScale="67" zoomScaleNormal="53" workbookViewId="0">
      <selection activeCell="C89" sqref="C89"/>
    </sheetView>
  </sheetViews>
  <sheetFormatPr baseColWidth="10" defaultColWidth="11" defaultRowHeight="15" x14ac:dyDescent="0.25"/>
  <cols>
    <col min="1" max="1" width="102.42578125" customWidth="1"/>
    <col min="2" max="2" width="23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5" t="s">
        <v>191</v>
      </c>
      <c r="B1" s="146"/>
      <c r="C1" s="146"/>
      <c r="D1" s="147"/>
    </row>
    <row r="2" spans="1:4" x14ac:dyDescent="0.25">
      <c r="A2" s="112" t="str">
        <f>'Formato 1'!A2</f>
        <v>Universidad de Guanajuato</v>
      </c>
      <c r="B2" s="113"/>
      <c r="C2" s="113"/>
      <c r="D2" s="114"/>
    </row>
    <row r="3" spans="1:4" x14ac:dyDescent="0.25">
      <c r="A3" s="115" t="s">
        <v>192</v>
      </c>
      <c r="B3" s="116"/>
      <c r="C3" s="116"/>
      <c r="D3" s="117"/>
    </row>
    <row r="4" spans="1:4" x14ac:dyDescent="0.25">
      <c r="A4" s="115" t="str">
        <f>'Formato 3'!A4</f>
        <v>Del 1 de Enero al 31 de Marzo de 2023 (b)</v>
      </c>
      <c r="B4" s="116"/>
      <c r="C4" s="116"/>
      <c r="D4" s="117"/>
    </row>
    <row r="5" spans="1:4" x14ac:dyDescent="0.25">
      <c r="A5" s="118" t="s">
        <v>3</v>
      </c>
      <c r="B5" s="119"/>
      <c r="C5" s="119"/>
      <c r="D5" s="120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f>SUM(B9:B11)</f>
        <v>4017403856.924417</v>
      </c>
      <c r="C8" s="15">
        <f>SUM(C9:C11)</f>
        <v>990592673.99000013</v>
      </c>
      <c r="D8" s="15">
        <f>SUM(D9:D11)</f>
        <v>990592672.99000013</v>
      </c>
    </row>
    <row r="9" spans="1:4" x14ac:dyDescent="0.25">
      <c r="A9" s="60" t="s">
        <v>197</v>
      </c>
      <c r="B9" s="95">
        <v>1661688988.2544169</v>
      </c>
      <c r="C9" s="95">
        <v>451786086</v>
      </c>
      <c r="D9" s="95">
        <v>451786086</v>
      </c>
    </row>
    <row r="10" spans="1:4" x14ac:dyDescent="0.25">
      <c r="A10" s="60" t="s">
        <v>198</v>
      </c>
      <c r="B10" s="95">
        <v>2222980789</v>
      </c>
      <c r="C10" s="95">
        <v>538806586.99000013</v>
      </c>
      <c r="D10" s="95">
        <v>538806586.99000013</v>
      </c>
    </row>
    <row r="11" spans="1:4" x14ac:dyDescent="0.25">
      <c r="A11" s="60" t="s">
        <v>199</v>
      </c>
      <c r="B11" s="95">
        <v>132734079.67</v>
      </c>
      <c r="C11" s="95">
        <v>1</v>
      </c>
      <c r="D11" s="95">
        <v>0</v>
      </c>
    </row>
    <row r="12" spans="1:4" x14ac:dyDescent="0.25">
      <c r="A12" s="48"/>
      <c r="B12" s="92"/>
      <c r="C12" s="92"/>
      <c r="D12" s="92"/>
    </row>
    <row r="13" spans="1:4" x14ac:dyDescent="0.25">
      <c r="A13" s="3" t="s">
        <v>200</v>
      </c>
      <c r="B13" s="15">
        <f>B14+B15</f>
        <v>4017403856.9999995</v>
      </c>
      <c r="C13" s="15">
        <f>C14+C15</f>
        <v>859226902.17999947</v>
      </c>
      <c r="D13" s="15">
        <f>D14+D15</f>
        <v>841125270.46999979</v>
      </c>
    </row>
    <row r="14" spans="1:4" x14ac:dyDescent="0.25">
      <c r="A14" s="60" t="s">
        <v>201</v>
      </c>
      <c r="B14" s="95">
        <v>1794423068.3100019</v>
      </c>
      <c r="C14" s="95">
        <v>347630695.95999992</v>
      </c>
      <c r="D14" s="95">
        <v>336725986.2699998</v>
      </c>
    </row>
    <row r="15" spans="1:4" x14ac:dyDescent="0.25">
      <c r="A15" s="60" t="s">
        <v>202</v>
      </c>
      <c r="B15" s="95">
        <v>2222980788.6899977</v>
      </c>
      <c r="C15" s="95">
        <v>511596206.21999955</v>
      </c>
      <c r="D15" s="95">
        <v>504399284.19999999</v>
      </c>
    </row>
    <row r="16" spans="1:4" x14ac:dyDescent="0.25">
      <c r="A16" s="48"/>
      <c r="B16" s="92"/>
      <c r="C16" s="92"/>
      <c r="D16" s="92"/>
    </row>
    <row r="17" spans="1:4" x14ac:dyDescent="0.25">
      <c r="A17" s="3" t="s">
        <v>203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204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205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2"/>
      <c r="C20" s="92"/>
      <c r="D20" s="92"/>
    </row>
    <row r="21" spans="1:4" x14ac:dyDescent="0.25">
      <c r="A21" s="3" t="s">
        <v>206</v>
      </c>
      <c r="B21" s="15">
        <f>B8-B13+B17</f>
        <v>-7.5582504272460938E-2</v>
      </c>
      <c r="C21" s="15">
        <f>C8-C13+C17</f>
        <v>131365771.81000066</v>
      </c>
      <c r="D21" s="15">
        <f>D8-D13+D17</f>
        <v>149467402.52000034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207</v>
      </c>
      <c r="B23" s="15">
        <f>B21-B11</f>
        <v>-132734079.74558251</v>
      </c>
      <c r="C23" s="15">
        <f>C21-C11</f>
        <v>131365770.81000066</v>
      </c>
      <c r="D23" s="15">
        <f>D21-D11</f>
        <v>149467402.52000034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f>B23-B17</f>
        <v>-132734079.74558251</v>
      </c>
      <c r="C25" s="15">
        <f>C23-C17</f>
        <v>131365770.81000066</v>
      </c>
      <c r="D25" s="15">
        <f>D23-D17</f>
        <v>149467402.52000034</v>
      </c>
    </row>
    <row r="26" spans="1:4" x14ac:dyDescent="0.25">
      <c r="A26" s="20"/>
      <c r="B26" s="84"/>
      <c r="C26" s="84"/>
      <c r="D26" s="84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f>B25+B29</f>
        <v>-132734079.74558251</v>
      </c>
      <c r="C33" s="4">
        <f>C25+C29</f>
        <v>131365770.81000066</v>
      </c>
      <c r="D33" s="4">
        <f>D25+D29</f>
        <v>149467402.52000034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132734079.67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132734079.67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132734079.67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6" t="s">
        <v>224</v>
      </c>
      <c r="B48" s="97">
        <f>B9</f>
        <v>1661688988.2544169</v>
      </c>
      <c r="C48" s="97">
        <f>C9</f>
        <v>451786086</v>
      </c>
      <c r="D48" s="97">
        <f>D9</f>
        <v>451786086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98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1794423068.3100019</v>
      </c>
      <c r="C53" s="49">
        <f>C14</f>
        <v>347630695.95999992</v>
      </c>
      <c r="D53" s="49">
        <f>D14</f>
        <v>336725986.2699998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-132734080.05558491</v>
      </c>
      <c r="C57" s="4">
        <f>C48+C49-C53+C55</f>
        <v>104155390.04000008</v>
      </c>
      <c r="D57" s="4">
        <f>D48+D49-D53+D55</f>
        <v>115060099.7300002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-132734080.05558491</v>
      </c>
      <c r="C59" s="4">
        <f>C57-C49</f>
        <v>104155390.04000008</v>
      </c>
      <c r="D59" s="4">
        <f>D57-D49</f>
        <v>115060099.7300002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6" t="s">
        <v>198</v>
      </c>
      <c r="B63" s="99">
        <f>B10</f>
        <v>2222980789</v>
      </c>
      <c r="C63" s="99">
        <f>C10</f>
        <v>538806586.99000013</v>
      </c>
      <c r="D63" s="99">
        <f>D10</f>
        <v>538806586.99000013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8" t="s">
        <v>219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222</v>
      </c>
      <c r="B66" s="95">
        <v>0</v>
      </c>
      <c r="C66" s="95">
        <v>0</v>
      </c>
      <c r="D66" s="95">
        <v>0</v>
      </c>
    </row>
    <row r="67" spans="1:4" x14ac:dyDescent="0.25">
      <c r="A67" s="47"/>
      <c r="B67" s="92"/>
      <c r="C67" s="92"/>
      <c r="D67" s="92"/>
    </row>
    <row r="68" spans="1:4" x14ac:dyDescent="0.25">
      <c r="A68" s="60" t="s">
        <v>229</v>
      </c>
      <c r="B68" s="95">
        <f>B15</f>
        <v>2222980788.6899977</v>
      </c>
      <c r="C68" s="95">
        <f>C15</f>
        <v>511596206.21999955</v>
      </c>
      <c r="D68" s="95">
        <f>D15</f>
        <v>504399284.19999999</v>
      </c>
    </row>
    <row r="69" spans="1:4" x14ac:dyDescent="0.25">
      <c r="A69" s="47"/>
      <c r="B69" s="92"/>
      <c r="C69" s="92"/>
      <c r="D69" s="92"/>
    </row>
    <row r="70" spans="1:4" x14ac:dyDescent="0.25">
      <c r="A70" s="60" t="s">
        <v>205</v>
      </c>
      <c r="B70" s="17">
        <v>0</v>
      </c>
      <c r="C70" s="95">
        <f>C19</f>
        <v>0</v>
      </c>
      <c r="D70" s="95">
        <f>D19</f>
        <v>0</v>
      </c>
    </row>
    <row r="71" spans="1:4" x14ac:dyDescent="0.25">
      <c r="A71" s="47"/>
      <c r="B71" s="92"/>
      <c r="C71" s="92"/>
      <c r="D71" s="92"/>
    </row>
    <row r="72" spans="1:4" x14ac:dyDescent="0.25">
      <c r="A72" s="19" t="s">
        <v>230</v>
      </c>
      <c r="B72" s="15">
        <f>B63+B64-B68+B70</f>
        <v>0.31000232696533203</v>
      </c>
      <c r="C72" s="15">
        <f>C63+C64-C68+C70</f>
        <v>27210380.770000577</v>
      </c>
      <c r="D72" s="15">
        <f>D63+D64-D68+D70</f>
        <v>34407302.790000141</v>
      </c>
    </row>
    <row r="73" spans="1:4" x14ac:dyDescent="0.25">
      <c r="A73" s="47"/>
      <c r="B73" s="92"/>
      <c r="C73" s="92"/>
      <c r="D73" s="92"/>
    </row>
    <row r="74" spans="1:4" x14ac:dyDescent="0.25">
      <c r="A74" s="19" t="s">
        <v>231</v>
      </c>
      <c r="B74" s="15">
        <f>B72-B64</f>
        <v>0.31000232696533203</v>
      </c>
      <c r="C74" s="15">
        <f>C72-C64</f>
        <v>27210380.770000577</v>
      </c>
      <c r="D74" s="15">
        <f>D72-D64</f>
        <v>34407302.790000141</v>
      </c>
    </row>
    <row r="75" spans="1:4" x14ac:dyDescent="0.25">
      <c r="A75" s="57"/>
      <c r="B75" s="84"/>
      <c r="C75" s="84"/>
      <c r="D75" s="84"/>
    </row>
  </sheetData>
  <mergeCells count="1">
    <mergeCell ref="A1:D1"/>
  </mergeCells>
  <dataValidations count="1">
    <dataValidation type="decimal" allowBlank="1" showInputMessage="1" showErrorMessage="1" sqref="B63:D74 B37:D44 B29:D33 B48:D59 B8:D25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37 B48:D59 B63:D74 B12:D13 B16:D25 B39:D44 C38:D3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1F2CE-1958-4540-93CF-2AD8201AC237}">
  <sheetPr>
    <outlinePr summaryBelow="0"/>
  </sheetPr>
  <dimension ref="A1:G76"/>
  <sheetViews>
    <sheetView showGridLines="0" topLeftCell="A36" zoomScale="76" zoomScaleNormal="115" workbookViewId="0">
      <selection activeCell="L70" sqref="L7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5" t="s">
        <v>232</v>
      </c>
      <c r="B1" s="146"/>
      <c r="C1" s="146"/>
      <c r="D1" s="146"/>
      <c r="E1" s="146"/>
      <c r="F1" s="146"/>
      <c r="G1" s="147"/>
    </row>
    <row r="2" spans="1:7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4"/>
    </row>
    <row r="3" spans="1:7" x14ac:dyDescent="0.25">
      <c r="A3" s="115" t="s">
        <v>233</v>
      </c>
      <c r="B3" s="116"/>
      <c r="C3" s="116"/>
      <c r="D3" s="116"/>
      <c r="E3" s="116"/>
      <c r="F3" s="116"/>
      <c r="G3" s="117"/>
    </row>
    <row r="4" spans="1:7" x14ac:dyDescent="0.25">
      <c r="A4" s="115" t="str">
        <f>'Formato 3'!A4</f>
        <v>Del 1 de Enero al 31 de Marzo de 2023 (b)</v>
      </c>
      <c r="B4" s="116"/>
      <c r="C4" s="116"/>
      <c r="D4" s="116"/>
      <c r="E4" s="116"/>
      <c r="F4" s="116"/>
      <c r="G4" s="117"/>
    </row>
    <row r="5" spans="1:7" x14ac:dyDescent="0.25">
      <c r="A5" s="118" t="s">
        <v>3</v>
      </c>
      <c r="B5" s="119"/>
      <c r="C5" s="119"/>
      <c r="D5" s="119"/>
      <c r="E5" s="119"/>
      <c r="F5" s="119"/>
      <c r="G5" s="120"/>
    </row>
    <row r="6" spans="1:7" ht="41.45" customHeight="1" x14ac:dyDescent="0.25">
      <c r="A6" s="148" t="s">
        <v>234</v>
      </c>
      <c r="B6" s="150" t="s">
        <v>235</v>
      </c>
      <c r="C6" s="150"/>
      <c r="D6" s="150"/>
      <c r="E6" s="150"/>
      <c r="F6" s="150"/>
      <c r="G6" s="150" t="s">
        <v>236</v>
      </c>
    </row>
    <row r="7" spans="1:7" ht="30" x14ac:dyDescent="0.25">
      <c r="A7" s="149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0"/>
    </row>
    <row r="8" spans="1:7" x14ac:dyDescent="0.25">
      <c r="A8" s="27" t="s">
        <v>241</v>
      </c>
      <c r="B8" s="92"/>
      <c r="C8" s="92"/>
      <c r="D8" s="92"/>
      <c r="E8" s="92"/>
      <c r="F8" s="92"/>
      <c r="G8" s="92"/>
    </row>
    <row r="9" spans="1:7" x14ac:dyDescent="0.25">
      <c r="A9" s="60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f>F9-B9</f>
        <v>0</v>
      </c>
    </row>
    <row r="10" spans="1:7" x14ac:dyDescent="0.25">
      <c r="A10" s="60" t="s">
        <v>243</v>
      </c>
      <c r="B10" s="62">
        <v>52822316.494416997</v>
      </c>
      <c r="C10" s="62">
        <v>0</v>
      </c>
      <c r="D10" s="62">
        <v>52822316.494416997</v>
      </c>
      <c r="E10" s="62">
        <v>13287585.449999999</v>
      </c>
      <c r="F10" s="62">
        <v>13287585.449999999</v>
      </c>
      <c r="G10" s="62">
        <f t="shared" ref="G10:G15" si="0">F10-B10</f>
        <v>-39534731.044416994</v>
      </c>
    </row>
    <row r="11" spans="1:7" x14ac:dyDescent="0.25">
      <c r="A11" s="60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f t="shared" si="0"/>
        <v>0</v>
      </c>
    </row>
    <row r="12" spans="1:7" x14ac:dyDescent="0.25">
      <c r="A12" s="60" t="s">
        <v>245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f t="shared" si="0"/>
        <v>0</v>
      </c>
    </row>
    <row r="13" spans="1:7" x14ac:dyDescent="0.25">
      <c r="A13" s="60" t="s">
        <v>246</v>
      </c>
      <c r="B13" s="62">
        <v>11078000</v>
      </c>
      <c r="C13" s="62">
        <v>0</v>
      </c>
      <c r="D13" s="62">
        <v>11078000</v>
      </c>
      <c r="E13" s="62">
        <v>3109240.3599999994</v>
      </c>
      <c r="F13" s="62">
        <v>3109240.3599999994</v>
      </c>
      <c r="G13" s="62">
        <f t="shared" si="0"/>
        <v>-7968759.6400000006</v>
      </c>
    </row>
    <row r="14" spans="1:7" x14ac:dyDescent="0.25">
      <c r="A14" s="60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f t="shared" si="0"/>
        <v>0</v>
      </c>
    </row>
    <row r="15" spans="1:7" x14ac:dyDescent="0.25">
      <c r="A15" s="60" t="s">
        <v>248</v>
      </c>
      <c r="B15" s="62">
        <v>385049745.75999999</v>
      </c>
      <c r="C15" s="62">
        <v>0</v>
      </c>
      <c r="D15" s="62">
        <v>385049745.75999999</v>
      </c>
      <c r="E15" s="62">
        <v>164708081.52000004</v>
      </c>
      <c r="F15" s="62">
        <v>164708081.52000004</v>
      </c>
      <c r="G15" s="62">
        <f t="shared" si="0"/>
        <v>-220341664.23999995</v>
      </c>
    </row>
    <row r="16" spans="1:7" x14ac:dyDescent="0.25">
      <c r="A16" s="93" t="s">
        <v>249</v>
      </c>
      <c r="B16" s="62">
        <f t="shared" ref="B16:G16" si="1">SUM(B17:B27)</f>
        <v>0</v>
      </c>
      <c r="C16" s="62">
        <f t="shared" si="1"/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</row>
    <row r="17" spans="1:7" x14ac:dyDescent="0.25">
      <c r="A17" s="79" t="s">
        <v>250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f>F17-B17</f>
        <v>0</v>
      </c>
    </row>
    <row r="18" spans="1:7" x14ac:dyDescent="0.25">
      <c r="A18" s="79" t="s">
        <v>251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f t="shared" ref="G18:G27" si="2">F18-B18</f>
        <v>0</v>
      </c>
    </row>
    <row r="19" spans="1:7" x14ac:dyDescent="0.25">
      <c r="A19" s="79" t="s">
        <v>252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f t="shared" si="2"/>
        <v>0</v>
      </c>
    </row>
    <row r="20" spans="1:7" x14ac:dyDescent="0.25">
      <c r="A20" s="79" t="s">
        <v>253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f t="shared" si="2"/>
        <v>0</v>
      </c>
    </row>
    <row r="21" spans="1:7" x14ac:dyDescent="0.25">
      <c r="A21" s="79" t="s">
        <v>254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f t="shared" si="2"/>
        <v>0</v>
      </c>
    </row>
    <row r="22" spans="1:7" x14ac:dyDescent="0.25">
      <c r="A22" s="79" t="s">
        <v>255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f t="shared" si="2"/>
        <v>0</v>
      </c>
    </row>
    <row r="23" spans="1:7" x14ac:dyDescent="0.25">
      <c r="A23" s="79" t="s">
        <v>256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f t="shared" si="2"/>
        <v>0</v>
      </c>
    </row>
    <row r="24" spans="1:7" x14ac:dyDescent="0.25">
      <c r="A24" s="79" t="s">
        <v>257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f t="shared" si="2"/>
        <v>0</v>
      </c>
    </row>
    <row r="25" spans="1:7" x14ac:dyDescent="0.25">
      <c r="A25" s="79" t="s">
        <v>258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f t="shared" si="2"/>
        <v>0</v>
      </c>
    </row>
    <row r="26" spans="1:7" x14ac:dyDescent="0.25">
      <c r="A26" s="79" t="s">
        <v>259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f t="shared" si="2"/>
        <v>0</v>
      </c>
    </row>
    <row r="27" spans="1:7" x14ac:dyDescent="0.25">
      <c r="A27" s="79" t="s">
        <v>260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f t="shared" si="2"/>
        <v>0</v>
      </c>
    </row>
    <row r="28" spans="1:7" x14ac:dyDescent="0.25">
      <c r="A28" s="60" t="s">
        <v>261</v>
      </c>
      <c r="B28" s="62">
        <f t="shared" ref="B28:G28" si="3">SUM(B29:B33)</f>
        <v>0</v>
      </c>
      <c r="C28" s="62">
        <f t="shared" si="3"/>
        <v>0</v>
      </c>
      <c r="D28" s="62">
        <f t="shared" si="3"/>
        <v>0</v>
      </c>
      <c r="E28" s="62">
        <f t="shared" si="3"/>
        <v>0</v>
      </c>
      <c r="F28" s="62">
        <f t="shared" si="3"/>
        <v>0</v>
      </c>
      <c r="G28" s="62">
        <f t="shared" si="3"/>
        <v>0</v>
      </c>
    </row>
    <row r="29" spans="1:7" x14ac:dyDescent="0.25">
      <c r="A29" s="79" t="s">
        <v>262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f t="shared" ref="G29:G34" si="4">F29-B29</f>
        <v>0</v>
      </c>
    </row>
    <row r="30" spans="1:7" x14ac:dyDescent="0.25">
      <c r="A30" s="79" t="s">
        <v>263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f t="shared" si="4"/>
        <v>0</v>
      </c>
    </row>
    <row r="31" spans="1:7" x14ac:dyDescent="0.25">
      <c r="A31" s="79" t="s">
        <v>264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f t="shared" si="4"/>
        <v>0</v>
      </c>
    </row>
    <row r="32" spans="1:7" x14ac:dyDescent="0.25">
      <c r="A32" s="79" t="s">
        <v>265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f t="shared" si="4"/>
        <v>0</v>
      </c>
    </row>
    <row r="33" spans="1:7" ht="14.45" customHeight="1" x14ac:dyDescent="0.25">
      <c r="A33" s="79" t="s">
        <v>266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f t="shared" si="4"/>
        <v>0</v>
      </c>
    </row>
    <row r="34" spans="1:7" ht="14.45" customHeight="1" x14ac:dyDescent="0.25">
      <c r="A34" s="60" t="s">
        <v>267</v>
      </c>
      <c r="B34" s="62">
        <v>1210439326</v>
      </c>
      <c r="C34" s="62">
        <v>28395056.420000002</v>
      </c>
      <c r="D34" s="62">
        <v>1238834382.4200001</v>
      </c>
      <c r="E34" s="62">
        <v>270151178.66999996</v>
      </c>
      <c r="F34" s="62">
        <v>270151178.66999996</v>
      </c>
      <c r="G34" s="62">
        <f t="shared" si="4"/>
        <v>-940288147.33000004</v>
      </c>
    </row>
    <row r="35" spans="1:7" ht="14.45" customHeight="1" x14ac:dyDescent="0.25">
      <c r="A35" s="60" t="s">
        <v>268</v>
      </c>
      <c r="B35" s="62">
        <f t="shared" ref="B35:G35" si="5">B36</f>
        <v>2299600</v>
      </c>
      <c r="C35" s="62">
        <f t="shared" si="5"/>
        <v>0</v>
      </c>
      <c r="D35" s="62">
        <f t="shared" si="5"/>
        <v>2299600</v>
      </c>
      <c r="E35" s="62">
        <f t="shared" si="5"/>
        <v>530000</v>
      </c>
      <c r="F35" s="62">
        <f t="shared" si="5"/>
        <v>530000</v>
      </c>
      <c r="G35" s="62">
        <f t="shared" si="5"/>
        <v>-1769600</v>
      </c>
    </row>
    <row r="36" spans="1:7" ht="14.45" customHeight="1" x14ac:dyDescent="0.25">
      <c r="A36" s="79" t="s">
        <v>269</v>
      </c>
      <c r="B36" s="62">
        <v>2299600</v>
      </c>
      <c r="C36" s="62">
        <v>0</v>
      </c>
      <c r="D36" s="62">
        <v>2299600</v>
      </c>
      <c r="E36" s="62">
        <v>530000</v>
      </c>
      <c r="F36" s="62">
        <v>530000</v>
      </c>
      <c r="G36" s="62">
        <f>F36-B36</f>
        <v>-1769600</v>
      </c>
    </row>
    <row r="37" spans="1:7" ht="14.45" customHeight="1" x14ac:dyDescent="0.25">
      <c r="A37" s="60" t="s">
        <v>270</v>
      </c>
      <c r="B37" s="62">
        <f t="shared" ref="B37:G37" si="6">B38+B39</f>
        <v>0</v>
      </c>
      <c r="C37" s="62">
        <f t="shared" si="6"/>
        <v>0</v>
      </c>
      <c r="D37" s="62">
        <f t="shared" si="6"/>
        <v>0</v>
      </c>
      <c r="E37" s="62">
        <f t="shared" si="6"/>
        <v>0</v>
      </c>
      <c r="F37" s="62">
        <f t="shared" si="6"/>
        <v>0</v>
      </c>
      <c r="G37" s="62">
        <f t="shared" si="6"/>
        <v>0</v>
      </c>
    </row>
    <row r="38" spans="1:7" x14ac:dyDescent="0.25">
      <c r="A38" s="79" t="s">
        <v>271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f>F38-B38</f>
        <v>0</v>
      </c>
    </row>
    <row r="39" spans="1:7" x14ac:dyDescent="0.25">
      <c r="A39" s="79" t="s">
        <v>272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f t="shared" ref="B41:G41" si="7">SUM(B9,B10,B11,B12,B13,B14,B15,B16,B28,B34,B35,B37)</f>
        <v>1661688988.2544169</v>
      </c>
      <c r="C41" s="4">
        <f t="shared" si="7"/>
        <v>28395056.420000002</v>
      </c>
      <c r="D41" s="4">
        <f t="shared" si="7"/>
        <v>1690084044.674417</v>
      </c>
      <c r="E41" s="4">
        <f t="shared" si="7"/>
        <v>451786086</v>
      </c>
      <c r="F41" s="4">
        <f t="shared" si="7"/>
        <v>451786086</v>
      </c>
      <c r="G41" s="4">
        <f t="shared" si="7"/>
        <v>-1209902902.2544169</v>
      </c>
    </row>
    <row r="42" spans="1:7" x14ac:dyDescent="0.25">
      <c r="A42" s="3" t="s">
        <v>274</v>
      </c>
      <c r="B42" s="94"/>
      <c r="C42" s="94"/>
      <c r="D42" s="94"/>
      <c r="E42" s="94"/>
      <c r="F42" s="94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62">
        <f t="shared" ref="B45:G45" si="8">SUM(B46:B53)</f>
        <v>0</v>
      </c>
      <c r="C45" s="62">
        <f t="shared" si="8"/>
        <v>0</v>
      </c>
      <c r="D45" s="62">
        <f t="shared" si="8"/>
        <v>0</v>
      </c>
      <c r="E45" s="62">
        <f t="shared" si="8"/>
        <v>0</v>
      </c>
      <c r="F45" s="62">
        <f t="shared" si="8"/>
        <v>0</v>
      </c>
      <c r="G45" s="62">
        <f t="shared" si="8"/>
        <v>0</v>
      </c>
    </row>
    <row r="46" spans="1:7" x14ac:dyDescent="0.25">
      <c r="A46" s="82" t="s">
        <v>277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f>F46-B46</f>
        <v>0</v>
      </c>
    </row>
    <row r="47" spans="1:7" x14ac:dyDescent="0.25">
      <c r="A47" s="82" t="s">
        <v>278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f t="shared" ref="G47:G53" si="9">F47-B47</f>
        <v>0</v>
      </c>
    </row>
    <row r="48" spans="1:7" x14ac:dyDescent="0.25">
      <c r="A48" s="82" t="s">
        <v>279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f t="shared" si="9"/>
        <v>0</v>
      </c>
    </row>
    <row r="49" spans="1:7" ht="30" x14ac:dyDescent="0.25">
      <c r="A49" s="82" t="s">
        <v>280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f t="shared" si="9"/>
        <v>0</v>
      </c>
    </row>
    <row r="50" spans="1:7" x14ac:dyDescent="0.25">
      <c r="A50" s="82" t="s">
        <v>281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f t="shared" si="9"/>
        <v>0</v>
      </c>
    </row>
    <row r="51" spans="1:7" x14ac:dyDescent="0.25">
      <c r="A51" s="82" t="s">
        <v>282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f t="shared" si="9"/>
        <v>0</v>
      </c>
    </row>
    <row r="52" spans="1:7" ht="30" x14ac:dyDescent="0.25">
      <c r="A52" s="83" t="s">
        <v>283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f t="shared" si="9"/>
        <v>0</v>
      </c>
    </row>
    <row r="53" spans="1:7" x14ac:dyDescent="0.25">
      <c r="A53" s="79" t="s">
        <v>284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f t="shared" si="9"/>
        <v>0</v>
      </c>
    </row>
    <row r="54" spans="1:7" x14ac:dyDescent="0.25">
      <c r="A54" s="60" t="s">
        <v>285</v>
      </c>
      <c r="B54" s="62">
        <f t="shared" ref="B54:G54" si="10">SUM(B55:B58)</f>
        <v>37016002</v>
      </c>
      <c r="C54" s="62">
        <f t="shared" si="10"/>
        <v>2</v>
      </c>
      <c r="D54" s="62">
        <f t="shared" si="10"/>
        <v>37016002</v>
      </c>
      <c r="E54" s="62">
        <f t="shared" si="10"/>
        <v>47233.84</v>
      </c>
      <c r="F54" s="62">
        <f t="shared" si="10"/>
        <v>47237.84</v>
      </c>
      <c r="G54" s="62">
        <f t="shared" si="10"/>
        <v>-36968764.159999996</v>
      </c>
    </row>
    <row r="55" spans="1:7" x14ac:dyDescent="0.25">
      <c r="A55" s="83" t="s">
        <v>286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f>F55-B55</f>
        <v>0</v>
      </c>
    </row>
    <row r="56" spans="1:7" x14ac:dyDescent="0.25">
      <c r="A56" s="82" t="s">
        <v>287</v>
      </c>
      <c r="B56" s="62">
        <v>1</v>
      </c>
      <c r="C56" s="62">
        <v>1</v>
      </c>
      <c r="D56" s="62">
        <v>1</v>
      </c>
      <c r="E56" s="62">
        <v>1</v>
      </c>
      <c r="F56" s="62">
        <v>3</v>
      </c>
      <c r="G56" s="62">
        <f>F56-B56</f>
        <v>2</v>
      </c>
    </row>
    <row r="57" spans="1:7" x14ac:dyDescent="0.25">
      <c r="A57" s="82" t="s">
        <v>288</v>
      </c>
      <c r="B57" s="62">
        <v>1</v>
      </c>
      <c r="C57" s="62">
        <v>1</v>
      </c>
      <c r="D57" s="62">
        <v>1</v>
      </c>
      <c r="E57" s="62">
        <v>1</v>
      </c>
      <c r="F57" s="62">
        <v>3</v>
      </c>
      <c r="G57" s="62">
        <f>F57-B57</f>
        <v>2</v>
      </c>
    </row>
    <row r="58" spans="1:7" x14ac:dyDescent="0.25">
      <c r="A58" s="83" t="s">
        <v>289</v>
      </c>
      <c r="B58" s="62">
        <v>37016000</v>
      </c>
      <c r="C58" s="62">
        <v>0</v>
      </c>
      <c r="D58" s="62">
        <v>37016000</v>
      </c>
      <c r="E58" s="62">
        <v>47231.839999999997</v>
      </c>
      <c r="F58" s="62">
        <v>47231.839999999997</v>
      </c>
      <c r="G58" s="62">
        <f>F58-B58</f>
        <v>-36968768.159999996</v>
      </c>
    </row>
    <row r="59" spans="1:7" x14ac:dyDescent="0.25">
      <c r="A59" s="60" t="s">
        <v>290</v>
      </c>
      <c r="B59" s="62">
        <f t="shared" ref="B59:G59" si="11">SUM(B60:B61)</f>
        <v>2185964789</v>
      </c>
      <c r="C59" s="62">
        <f t="shared" si="11"/>
        <v>37091649</v>
      </c>
      <c r="D59" s="62">
        <f t="shared" si="11"/>
        <v>2223056438</v>
      </c>
      <c r="E59" s="62">
        <f t="shared" si="11"/>
        <v>538759355.1500001</v>
      </c>
      <c r="F59" s="62">
        <f t="shared" si="11"/>
        <v>538759355.1500001</v>
      </c>
      <c r="G59" s="62">
        <f t="shared" si="11"/>
        <v>-1647205433.8499999</v>
      </c>
    </row>
    <row r="60" spans="1:7" x14ac:dyDescent="0.25">
      <c r="A60" s="82" t="s">
        <v>291</v>
      </c>
      <c r="B60" s="62">
        <v>0</v>
      </c>
      <c r="C60" s="62">
        <v>0</v>
      </c>
      <c r="D60" s="62">
        <v>0</v>
      </c>
      <c r="E60" s="62">
        <v>0</v>
      </c>
      <c r="F60" s="62">
        <v>0</v>
      </c>
      <c r="G60" s="62">
        <f>F60-B60</f>
        <v>0</v>
      </c>
    </row>
    <row r="61" spans="1:7" x14ac:dyDescent="0.25">
      <c r="A61" s="82" t="s">
        <v>292</v>
      </c>
      <c r="B61" s="62">
        <v>2185964789</v>
      </c>
      <c r="C61" s="62">
        <v>37091649</v>
      </c>
      <c r="D61" s="62">
        <v>2223056438</v>
      </c>
      <c r="E61" s="62">
        <v>538759355.1500001</v>
      </c>
      <c r="F61" s="62">
        <v>538759355.1500001</v>
      </c>
      <c r="G61" s="62">
        <f>F61-B61</f>
        <v>-1647205433.8499999</v>
      </c>
    </row>
    <row r="62" spans="1:7" x14ac:dyDescent="0.25">
      <c r="A62" s="60" t="s">
        <v>293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f>F62-B62</f>
        <v>0</v>
      </c>
    </row>
    <row r="63" spans="1:7" x14ac:dyDescent="0.25">
      <c r="A63" s="60" t="s">
        <v>294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f>F63-B63</f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f t="shared" ref="B65:G65" si="12">B45+B54+B59+B62+B63</f>
        <v>2222980791</v>
      </c>
      <c r="C65" s="4">
        <f t="shared" si="12"/>
        <v>37091651</v>
      </c>
      <c r="D65" s="4">
        <f t="shared" si="12"/>
        <v>2260072440</v>
      </c>
      <c r="E65" s="4">
        <f t="shared" si="12"/>
        <v>538806588.99000013</v>
      </c>
      <c r="F65" s="4">
        <f t="shared" si="12"/>
        <v>538806592.99000013</v>
      </c>
      <c r="G65" s="4">
        <f t="shared" si="12"/>
        <v>-1684174198.01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12">
        <f t="shared" ref="B67:G67" si="13">B68</f>
        <v>132734079.67</v>
      </c>
      <c r="C67" s="12">
        <f t="shared" si="13"/>
        <v>218686415.25999999</v>
      </c>
      <c r="D67" s="12">
        <f t="shared" si="13"/>
        <v>351420494.93000001</v>
      </c>
      <c r="E67" s="12">
        <f t="shared" si="13"/>
        <v>0</v>
      </c>
      <c r="F67" s="12">
        <f t="shared" si="13"/>
        <v>0</v>
      </c>
      <c r="G67" s="12">
        <f t="shared" si="13"/>
        <v>-132734079.67</v>
      </c>
    </row>
    <row r="68" spans="1:7" x14ac:dyDescent="0.25">
      <c r="A68" s="60" t="s">
        <v>297</v>
      </c>
      <c r="B68" s="62">
        <v>132734079.67</v>
      </c>
      <c r="C68" s="62">
        <v>218686415.25999999</v>
      </c>
      <c r="D68" s="62">
        <v>351420494.93000001</v>
      </c>
      <c r="E68" s="62">
        <v>0</v>
      </c>
      <c r="F68" s="62">
        <v>0</v>
      </c>
      <c r="G68" s="62">
        <f>F68-B68</f>
        <v>-132734079.67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f t="shared" ref="B70:G70" si="14">B41+B65+B67</f>
        <v>4017403858.924417</v>
      </c>
      <c r="C70" s="4">
        <f t="shared" si="14"/>
        <v>284173122.68000001</v>
      </c>
      <c r="D70" s="4">
        <f t="shared" si="14"/>
        <v>4301576979.6044168</v>
      </c>
      <c r="E70" s="4">
        <f t="shared" si="14"/>
        <v>990592674.99000013</v>
      </c>
      <c r="F70" s="4">
        <f t="shared" si="14"/>
        <v>990592678.99000013</v>
      </c>
      <c r="G70" s="4">
        <f t="shared" si="14"/>
        <v>-3026811179.9344168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62">
        <v>132734079.67</v>
      </c>
      <c r="C73" s="62">
        <v>0</v>
      </c>
      <c r="D73" s="62">
        <v>237305650.91</v>
      </c>
      <c r="E73" s="62">
        <v>0</v>
      </c>
      <c r="F73" s="62">
        <v>0</v>
      </c>
      <c r="G73" s="62">
        <f>F73-B73</f>
        <v>-132734079.67</v>
      </c>
    </row>
    <row r="74" spans="1:7" ht="30" x14ac:dyDescent="0.25">
      <c r="A74" s="69" t="s">
        <v>301</v>
      </c>
      <c r="B74" s="62">
        <v>0</v>
      </c>
      <c r="C74" s="62">
        <v>0</v>
      </c>
      <c r="D74" s="62">
        <v>114114844.01999998</v>
      </c>
      <c r="E74" s="62">
        <v>0</v>
      </c>
      <c r="F74" s="62">
        <v>0</v>
      </c>
      <c r="G74" s="62">
        <f>F74-B74</f>
        <v>0</v>
      </c>
    </row>
    <row r="75" spans="1:7" x14ac:dyDescent="0.25">
      <c r="A75" s="19" t="s">
        <v>302</v>
      </c>
      <c r="B75" s="12">
        <f t="shared" ref="B75:G75" si="15">B73+B74</f>
        <v>132734079.67</v>
      </c>
      <c r="C75" s="12">
        <f t="shared" si="15"/>
        <v>0</v>
      </c>
      <c r="D75" s="12">
        <f t="shared" si="15"/>
        <v>351420494.92999995</v>
      </c>
      <c r="E75" s="12">
        <f t="shared" si="15"/>
        <v>0</v>
      </c>
      <c r="F75" s="12">
        <f t="shared" si="15"/>
        <v>0</v>
      </c>
      <c r="G75" s="12">
        <f t="shared" si="15"/>
        <v>-132734079.67</v>
      </c>
    </row>
    <row r="76" spans="1:7" x14ac:dyDescent="0.25">
      <c r="A76" s="57"/>
      <c r="B76" s="84"/>
      <c r="C76" s="84"/>
      <c r="D76" s="84"/>
      <c r="E76" s="84"/>
      <c r="F76" s="84"/>
      <c r="G76" s="8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 xr:uid="{DC1946A7-B84E-4C39-8E70-5A154098F50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0:F44 B64:F66 G64:G66 G40:G44 B69:F72 G69:G72 G7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36E80-A848-4FB2-86F8-2FB9929A9108}">
  <sheetPr>
    <outlinePr summaryBelow="0"/>
  </sheetPr>
  <dimension ref="A1:G160"/>
  <sheetViews>
    <sheetView showGridLines="0" topLeftCell="A64" zoomScale="85" zoomScaleNormal="85" workbookViewId="0">
      <selection activeCell="B84" sqref="B84:G1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3" t="s">
        <v>303</v>
      </c>
      <c r="B1" s="146"/>
      <c r="C1" s="146"/>
      <c r="D1" s="146"/>
      <c r="E1" s="146"/>
      <c r="F1" s="146"/>
      <c r="G1" s="147"/>
    </row>
    <row r="2" spans="1:7" x14ac:dyDescent="0.25">
      <c r="A2" s="127" t="str">
        <f>'Formato 1'!A2</f>
        <v>Universidad de Guanajuato</v>
      </c>
      <c r="B2" s="127"/>
      <c r="C2" s="127"/>
      <c r="D2" s="127"/>
      <c r="E2" s="127"/>
      <c r="F2" s="127"/>
      <c r="G2" s="127"/>
    </row>
    <row r="3" spans="1:7" x14ac:dyDescent="0.25">
      <c r="A3" s="128" t="s">
        <v>304</v>
      </c>
      <c r="B3" s="128"/>
      <c r="C3" s="128"/>
      <c r="D3" s="128"/>
      <c r="E3" s="128"/>
      <c r="F3" s="128"/>
      <c r="G3" s="128"/>
    </row>
    <row r="4" spans="1:7" x14ac:dyDescent="0.25">
      <c r="A4" s="128" t="s">
        <v>305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Marzo de 2023 (b)</v>
      </c>
      <c r="B5" s="128"/>
      <c r="C5" s="128"/>
      <c r="D5" s="128"/>
      <c r="E5" s="128"/>
      <c r="F5" s="128"/>
      <c r="G5" s="128"/>
    </row>
    <row r="6" spans="1:7" ht="41.45" customHeight="1" x14ac:dyDescent="0.25">
      <c r="A6" s="129" t="s">
        <v>3</v>
      </c>
      <c r="B6" s="129"/>
      <c r="C6" s="129"/>
      <c r="D6" s="129"/>
      <c r="E6" s="129"/>
      <c r="F6" s="129"/>
      <c r="G6" s="129"/>
    </row>
    <row r="7" spans="1:7" x14ac:dyDescent="0.25">
      <c r="A7" s="151" t="s">
        <v>7</v>
      </c>
      <c r="B7" s="151" t="s">
        <v>306</v>
      </c>
      <c r="C7" s="151"/>
      <c r="D7" s="151"/>
      <c r="E7" s="151"/>
      <c r="F7" s="151"/>
      <c r="G7" s="152" t="s">
        <v>307</v>
      </c>
    </row>
    <row r="8" spans="1:7" ht="30" x14ac:dyDescent="0.25">
      <c r="A8" s="151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1"/>
    </row>
    <row r="9" spans="1:7" x14ac:dyDescent="0.25">
      <c r="A9" s="28" t="s">
        <v>312</v>
      </c>
      <c r="B9" s="176">
        <f t="shared" ref="B9:G9" si="0">SUM(B10,B18,B28,B38,B48,B58,B62,B71,B75)</f>
        <v>1794423068.3099999</v>
      </c>
      <c r="C9" s="176">
        <f t="shared" si="0"/>
        <v>132966627.66</v>
      </c>
      <c r="D9" s="176">
        <f t="shared" si="0"/>
        <v>1927389695.97</v>
      </c>
      <c r="E9" s="176">
        <f t="shared" si="0"/>
        <v>347630695.9600001</v>
      </c>
      <c r="F9" s="176">
        <f t="shared" si="0"/>
        <v>336725986.26999998</v>
      </c>
      <c r="G9" s="176">
        <f t="shared" si="0"/>
        <v>1579759000.01</v>
      </c>
    </row>
    <row r="10" spans="1:7" x14ac:dyDescent="0.25">
      <c r="A10" s="85" t="s">
        <v>313</v>
      </c>
      <c r="B10" s="177">
        <f t="shared" ref="B10:G10" si="1">SUM(B11:B17)</f>
        <v>1223221343.1900001</v>
      </c>
      <c r="C10" s="177">
        <f t="shared" si="1"/>
        <v>37569176.579999998</v>
      </c>
      <c r="D10" s="177">
        <f t="shared" si="1"/>
        <v>1260790519.77</v>
      </c>
      <c r="E10" s="177">
        <f t="shared" si="1"/>
        <v>277373553.70000005</v>
      </c>
      <c r="F10" s="177">
        <f t="shared" si="1"/>
        <v>276459805.44</v>
      </c>
      <c r="G10" s="177">
        <f t="shared" si="1"/>
        <v>983416966.07000005</v>
      </c>
    </row>
    <row r="11" spans="1:7" x14ac:dyDescent="0.25">
      <c r="A11" s="86" t="s">
        <v>314</v>
      </c>
      <c r="B11" s="177">
        <v>216833102.28</v>
      </c>
      <c r="C11" s="177">
        <v>2241953.65</v>
      </c>
      <c r="D11" s="177">
        <v>219075055.93000001</v>
      </c>
      <c r="E11" s="177">
        <v>56445378.460000001</v>
      </c>
      <c r="F11" s="177">
        <v>56445378.289999999</v>
      </c>
      <c r="G11" s="177">
        <f t="shared" ref="G11:G17" si="2">D11-E11</f>
        <v>162629677.47</v>
      </c>
    </row>
    <row r="12" spans="1:7" x14ac:dyDescent="0.25">
      <c r="A12" s="86" t="s">
        <v>315</v>
      </c>
      <c r="B12" s="177">
        <v>296003567</v>
      </c>
      <c r="C12" s="177">
        <v>45737615.359999999</v>
      </c>
      <c r="D12" s="177">
        <v>341741182.36000001</v>
      </c>
      <c r="E12" s="177">
        <v>70561234.650000006</v>
      </c>
      <c r="F12" s="177">
        <v>70561233.290000007</v>
      </c>
      <c r="G12" s="177">
        <f t="shared" si="2"/>
        <v>271179947.71000004</v>
      </c>
    </row>
    <row r="13" spans="1:7" x14ac:dyDescent="0.25">
      <c r="A13" s="86" t="s">
        <v>316</v>
      </c>
      <c r="B13" s="177">
        <v>130517973.25</v>
      </c>
      <c r="C13" s="177">
        <v>-3435994.11</v>
      </c>
      <c r="D13" s="177">
        <v>127081979.14</v>
      </c>
      <c r="E13" s="177">
        <v>23299022.399999999</v>
      </c>
      <c r="F13" s="177">
        <v>23299020.93</v>
      </c>
      <c r="G13" s="177">
        <f t="shared" si="2"/>
        <v>103782956.74000001</v>
      </c>
    </row>
    <row r="14" spans="1:7" x14ac:dyDescent="0.25">
      <c r="A14" s="86" t="s">
        <v>317</v>
      </c>
      <c r="B14" s="177">
        <v>139285477.12</v>
      </c>
      <c r="C14" s="177">
        <v>1019213.24</v>
      </c>
      <c r="D14" s="177">
        <v>140304690.36000001</v>
      </c>
      <c r="E14" s="177">
        <v>31162776.559999999</v>
      </c>
      <c r="F14" s="177">
        <v>30249033.309999999</v>
      </c>
      <c r="G14" s="177">
        <f t="shared" si="2"/>
        <v>109141913.80000001</v>
      </c>
    </row>
    <row r="15" spans="1:7" x14ac:dyDescent="0.25">
      <c r="A15" s="86" t="s">
        <v>318</v>
      </c>
      <c r="B15" s="177">
        <v>274869981.38</v>
      </c>
      <c r="C15" s="177">
        <v>-4813461.22</v>
      </c>
      <c r="D15" s="177">
        <v>270056520.16000003</v>
      </c>
      <c r="E15" s="177">
        <v>58360876.649999999</v>
      </c>
      <c r="F15" s="177">
        <v>58360874.920000002</v>
      </c>
      <c r="G15" s="177">
        <f t="shared" si="2"/>
        <v>211695643.51000002</v>
      </c>
    </row>
    <row r="16" spans="1:7" x14ac:dyDescent="0.25">
      <c r="A16" s="86" t="s">
        <v>319</v>
      </c>
      <c r="B16" s="177">
        <v>29949537.949999999</v>
      </c>
      <c r="C16" s="177">
        <v>-7971966.8499999996</v>
      </c>
      <c r="D16" s="177">
        <v>21977571.100000001</v>
      </c>
      <c r="E16" s="177">
        <v>0</v>
      </c>
      <c r="F16" s="177">
        <v>0</v>
      </c>
      <c r="G16" s="177">
        <f t="shared" si="2"/>
        <v>21977571.100000001</v>
      </c>
    </row>
    <row r="17" spans="1:7" x14ac:dyDescent="0.25">
      <c r="A17" s="86" t="s">
        <v>320</v>
      </c>
      <c r="B17" s="177">
        <v>135761704.21000001</v>
      </c>
      <c r="C17" s="177">
        <v>4791816.51</v>
      </c>
      <c r="D17" s="177">
        <v>140553520.72</v>
      </c>
      <c r="E17" s="177">
        <v>37544264.979999997</v>
      </c>
      <c r="F17" s="177">
        <v>37544264.700000003</v>
      </c>
      <c r="G17" s="177">
        <f t="shared" si="2"/>
        <v>103009255.74000001</v>
      </c>
    </row>
    <row r="18" spans="1:7" x14ac:dyDescent="0.25">
      <c r="A18" s="85" t="s">
        <v>321</v>
      </c>
      <c r="B18" s="177">
        <f t="shared" ref="B18:G18" si="3">SUM(B19:B27)</f>
        <v>75630007.469999999</v>
      </c>
      <c r="C18" s="177">
        <f t="shared" si="3"/>
        <v>39530664.479999997</v>
      </c>
      <c r="D18" s="177">
        <f t="shared" si="3"/>
        <v>115160671.94999999</v>
      </c>
      <c r="E18" s="177">
        <f t="shared" si="3"/>
        <v>12203095.790000001</v>
      </c>
      <c r="F18" s="177">
        <f t="shared" si="3"/>
        <v>9809964.5500000007</v>
      </c>
      <c r="G18" s="177">
        <f t="shared" si="3"/>
        <v>102957576.15999998</v>
      </c>
    </row>
    <row r="19" spans="1:7" x14ac:dyDescent="0.25">
      <c r="A19" s="86" t="s">
        <v>322</v>
      </c>
      <c r="B19" s="177">
        <v>35919811.770000003</v>
      </c>
      <c r="C19" s="177">
        <v>34133620.200000003</v>
      </c>
      <c r="D19" s="177">
        <v>70053431.969999999</v>
      </c>
      <c r="E19" s="177">
        <v>3165491.88</v>
      </c>
      <c r="F19" s="177">
        <v>2830876.24</v>
      </c>
      <c r="G19" s="177">
        <f>D19-E19</f>
        <v>66887940.089999996</v>
      </c>
    </row>
    <row r="20" spans="1:7" x14ac:dyDescent="0.25">
      <c r="A20" s="86" t="s">
        <v>323</v>
      </c>
      <c r="B20" s="177">
        <v>4964397.47</v>
      </c>
      <c r="C20" s="177">
        <v>879956.88</v>
      </c>
      <c r="D20" s="177">
        <v>5844354.3499999996</v>
      </c>
      <c r="E20" s="177">
        <v>1417681.42</v>
      </c>
      <c r="F20" s="177">
        <v>1190889.94</v>
      </c>
      <c r="G20" s="177">
        <f t="shared" ref="G20:G27" si="4">D20-E20</f>
        <v>4426672.93</v>
      </c>
    </row>
    <row r="21" spans="1:7" x14ac:dyDescent="0.25">
      <c r="A21" s="86" t="s">
        <v>324</v>
      </c>
      <c r="B21" s="177">
        <v>0</v>
      </c>
      <c r="C21" s="177">
        <v>0</v>
      </c>
      <c r="D21" s="177">
        <v>0</v>
      </c>
      <c r="E21" s="177">
        <v>0</v>
      </c>
      <c r="F21" s="177">
        <v>0</v>
      </c>
      <c r="G21" s="177">
        <f t="shared" si="4"/>
        <v>0</v>
      </c>
    </row>
    <row r="22" spans="1:7" x14ac:dyDescent="0.25">
      <c r="A22" s="86" t="s">
        <v>325</v>
      </c>
      <c r="B22" s="177">
        <v>4079659.71</v>
      </c>
      <c r="C22" s="177">
        <v>1086303.71</v>
      </c>
      <c r="D22" s="177">
        <v>5165963.42</v>
      </c>
      <c r="E22" s="177">
        <v>1163915.03</v>
      </c>
      <c r="F22" s="177">
        <v>1121023.76</v>
      </c>
      <c r="G22" s="177">
        <f t="shared" si="4"/>
        <v>4002048.3899999997</v>
      </c>
    </row>
    <row r="23" spans="1:7" x14ac:dyDescent="0.25">
      <c r="A23" s="86" t="s">
        <v>326</v>
      </c>
      <c r="B23" s="177">
        <v>9597069.9100000001</v>
      </c>
      <c r="C23" s="177">
        <v>2997718.61</v>
      </c>
      <c r="D23" s="177">
        <v>12594788.52</v>
      </c>
      <c r="E23" s="177">
        <v>990936.48</v>
      </c>
      <c r="F23" s="177">
        <v>808789.89</v>
      </c>
      <c r="G23" s="177">
        <f t="shared" si="4"/>
        <v>11603852.039999999</v>
      </c>
    </row>
    <row r="24" spans="1:7" x14ac:dyDescent="0.25">
      <c r="A24" s="86" t="s">
        <v>327</v>
      </c>
      <c r="B24" s="177">
        <v>8738393.9499999993</v>
      </c>
      <c r="C24" s="177">
        <v>-4652.7700000000004</v>
      </c>
      <c r="D24" s="177">
        <v>8733741.1799999997</v>
      </c>
      <c r="E24" s="177">
        <v>2039700.29</v>
      </c>
      <c r="F24" s="177">
        <v>1936673.11</v>
      </c>
      <c r="G24" s="177">
        <f t="shared" si="4"/>
        <v>6694040.8899999997</v>
      </c>
    </row>
    <row r="25" spans="1:7" x14ac:dyDescent="0.25">
      <c r="A25" s="86" t="s">
        <v>328</v>
      </c>
      <c r="B25" s="177">
        <v>7462095.6600000001</v>
      </c>
      <c r="C25" s="177">
        <v>2309.44</v>
      </c>
      <c r="D25" s="177">
        <v>7464405.0999999996</v>
      </c>
      <c r="E25" s="177">
        <v>2312997.33</v>
      </c>
      <c r="F25" s="177">
        <v>928417.71</v>
      </c>
      <c r="G25" s="177">
        <f t="shared" si="4"/>
        <v>5151407.7699999996</v>
      </c>
    </row>
    <row r="26" spans="1:7" x14ac:dyDescent="0.25">
      <c r="A26" s="86" t="s">
        <v>329</v>
      </c>
      <c r="B26" s="177">
        <v>552000</v>
      </c>
      <c r="C26" s="177">
        <v>-552000</v>
      </c>
      <c r="D26" s="177">
        <v>0</v>
      </c>
      <c r="E26" s="177">
        <v>0</v>
      </c>
      <c r="F26" s="177">
        <v>0</v>
      </c>
      <c r="G26" s="177">
        <f t="shared" si="4"/>
        <v>0</v>
      </c>
    </row>
    <row r="27" spans="1:7" x14ac:dyDescent="0.25">
      <c r="A27" s="86" t="s">
        <v>330</v>
      </c>
      <c r="B27" s="177">
        <v>4316579</v>
      </c>
      <c r="C27" s="177">
        <v>987408.41</v>
      </c>
      <c r="D27" s="177">
        <v>5303987.41</v>
      </c>
      <c r="E27" s="177">
        <v>1112373.3600000001</v>
      </c>
      <c r="F27" s="177">
        <v>993293.9</v>
      </c>
      <c r="G27" s="177">
        <f t="shared" si="4"/>
        <v>4191614.05</v>
      </c>
    </row>
    <row r="28" spans="1:7" x14ac:dyDescent="0.25">
      <c r="A28" s="85" t="s">
        <v>331</v>
      </c>
      <c r="B28" s="177">
        <f t="shared" ref="B28:G28" si="5">SUM(B29:B37)</f>
        <v>261456982.80000001</v>
      </c>
      <c r="C28" s="177">
        <f t="shared" si="5"/>
        <v>11581121.57</v>
      </c>
      <c r="D28" s="177">
        <f t="shared" si="5"/>
        <v>273038104.37</v>
      </c>
      <c r="E28" s="177">
        <f t="shared" si="5"/>
        <v>31875839.540000003</v>
      </c>
      <c r="F28" s="177">
        <f t="shared" si="5"/>
        <v>26360985.740000002</v>
      </c>
      <c r="G28" s="177">
        <f t="shared" si="5"/>
        <v>241162264.83000004</v>
      </c>
    </row>
    <row r="29" spans="1:7" x14ac:dyDescent="0.25">
      <c r="A29" s="86" t="s">
        <v>332</v>
      </c>
      <c r="B29" s="177">
        <v>15458347.68</v>
      </c>
      <c r="C29" s="177">
        <v>-875740.57</v>
      </c>
      <c r="D29" s="177">
        <v>14582607.109999999</v>
      </c>
      <c r="E29" s="177">
        <v>2914195.85</v>
      </c>
      <c r="F29" s="177">
        <v>2882691.91</v>
      </c>
      <c r="G29" s="177">
        <f>D29-E29</f>
        <v>11668411.26</v>
      </c>
    </row>
    <row r="30" spans="1:7" x14ac:dyDescent="0.25">
      <c r="A30" s="86" t="s">
        <v>333</v>
      </c>
      <c r="B30" s="177">
        <v>36104477.359999999</v>
      </c>
      <c r="C30" s="177">
        <v>410516.5</v>
      </c>
      <c r="D30" s="177">
        <v>36514993.859999999</v>
      </c>
      <c r="E30" s="177">
        <v>3788521.05</v>
      </c>
      <c r="F30" s="177">
        <v>1831663.9</v>
      </c>
      <c r="G30" s="177">
        <f t="shared" ref="G30:G37" si="6">D30-E30</f>
        <v>32726472.809999999</v>
      </c>
    </row>
    <row r="31" spans="1:7" x14ac:dyDescent="0.25">
      <c r="A31" s="86" t="s">
        <v>334</v>
      </c>
      <c r="B31" s="177">
        <v>49570860.520000003</v>
      </c>
      <c r="C31" s="177">
        <v>1605187.83</v>
      </c>
      <c r="D31" s="177">
        <v>51176048.350000001</v>
      </c>
      <c r="E31" s="177">
        <v>4317957.42</v>
      </c>
      <c r="F31" s="177">
        <v>3399661.41</v>
      </c>
      <c r="G31" s="177">
        <f t="shared" si="6"/>
        <v>46858090.93</v>
      </c>
    </row>
    <row r="32" spans="1:7" x14ac:dyDescent="0.25">
      <c r="A32" s="86" t="s">
        <v>335</v>
      </c>
      <c r="B32" s="177">
        <v>6767393.3300000001</v>
      </c>
      <c r="C32" s="177">
        <v>419897.25</v>
      </c>
      <c r="D32" s="177">
        <v>7187290.5800000001</v>
      </c>
      <c r="E32" s="177">
        <v>830851.32</v>
      </c>
      <c r="F32" s="177">
        <v>830851.32</v>
      </c>
      <c r="G32" s="177">
        <f t="shared" si="6"/>
        <v>6356439.2599999998</v>
      </c>
    </row>
    <row r="33" spans="1:7" ht="14.45" customHeight="1" x14ac:dyDescent="0.25">
      <c r="A33" s="86" t="s">
        <v>336</v>
      </c>
      <c r="B33" s="177">
        <v>74756821.260000005</v>
      </c>
      <c r="C33" s="177">
        <v>4526791.25</v>
      </c>
      <c r="D33" s="177">
        <v>79283612.510000005</v>
      </c>
      <c r="E33" s="177">
        <v>9364925.4199999999</v>
      </c>
      <c r="F33" s="177">
        <v>9206325.9499999993</v>
      </c>
      <c r="G33" s="177">
        <f t="shared" si="6"/>
        <v>69918687.090000004</v>
      </c>
    </row>
    <row r="34" spans="1:7" ht="14.45" customHeight="1" x14ac:dyDescent="0.25">
      <c r="A34" s="86" t="s">
        <v>337</v>
      </c>
      <c r="B34" s="177">
        <v>10421402.810000001</v>
      </c>
      <c r="C34" s="177">
        <v>366370.71</v>
      </c>
      <c r="D34" s="177">
        <v>10787773.52</v>
      </c>
      <c r="E34" s="177">
        <v>620821.4</v>
      </c>
      <c r="F34" s="177">
        <v>562758.81999999995</v>
      </c>
      <c r="G34" s="177">
        <f t="shared" si="6"/>
        <v>10166952.119999999</v>
      </c>
    </row>
    <row r="35" spans="1:7" ht="14.45" customHeight="1" x14ac:dyDescent="0.25">
      <c r="A35" s="86" t="s">
        <v>338</v>
      </c>
      <c r="B35" s="177">
        <v>12451950.52</v>
      </c>
      <c r="C35" s="177">
        <v>3204738.07</v>
      </c>
      <c r="D35" s="177">
        <v>15656688.59</v>
      </c>
      <c r="E35" s="177">
        <v>1344965.03</v>
      </c>
      <c r="F35" s="177">
        <v>1185529.33</v>
      </c>
      <c r="G35" s="177">
        <f t="shared" si="6"/>
        <v>14311723.560000001</v>
      </c>
    </row>
    <row r="36" spans="1:7" ht="14.45" customHeight="1" x14ac:dyDescent="0.25">
      <c r="A36" s="86" t="s">
        <v>339</v>
      </c>
      <c r="B36" s="177">
        <v>27080490.32</v>
      </c>
      <c r="C36" s="177">
        <v>1479232.05</v>
      </c>
      <c r="D36" s="177">
        <v>28559722.370000001</v>
      </c>
      <c r="E36" s="177">
        <v>4241845.6900000004</v>
      </c>
      <c r="F36" s="177">
        <v>3641459.27</v>
      </c>
      <c r="G36" s="177">
        <f t="shared" si="6"/>
        <v>24317876.68</v>
      </c>
    </row>
    <row r="37" spans="1:7" ht="14.45" customHeight="1" x14ac:dyDescent="0.25">
      <c r="A37" s="86" t="s">
        <v>340</v>
      </c>
      <c r="B37" s="177">
        <v>28845239</v>
      </c>
      <c r="C37" s="177">
        <v>444128.48</v>
      </c>
      <c r="D37" s="177">
        <v>29289367.48</v>
      </c>
      <c r="E37" s="177">
        <v>4451756.3600000003</v>
      </c>
      <c r="F37" s="177">
        <v>2820043.83</v>
      </c>
      <c r="G37" s="177">
        <f t="shared" si="6"/>
        <v>24837611.120000001</v>
      </c>
    </row>
    <row r="38" spans="1:7" x14ac:dyDescent="0.25">
      <c r="A38" s="85" t="s">
        <v>341</v>
      </c>
      <c r="B38" s="177">
        <f t="shared" ref="B38:G38" si="7">SUM(B39:B47)</f>
        <v>84863172.189999998</v>
      </c>
      <c r="C38" s="177">
        <f t="shared" si="7"/>
        <v>35610182.990000002</v>
      </c>
      <c r="D38" s="177">
        <f t="shared" si="7"/>
        <v>120473355.18000001</v>
      </c>
      <c r="E38" s="177">
        <f t="shared" si="7"/>
        <v>19982684.940000001</v>
      </c>
      <c r="F38" s="177">
        <f t="shared" si="7"/>
        <v>18459872.760000002</v>
      </c>
      <c r="G38" s="177">
        <f t="shared" si="7"/>
        <v>100490670.24000001</v>
      </c>
    </row>
    <row r="39" spans="1:7" x14ac:dyDescent="0.25">
      <c r="A39" s="86" t="s">
        <v>342</v>
      </c>
      <c r="B39" s="177">
        <v>0</v>
      </c>
      <c r="C39" s="177">
        <v>0</v>
      </c>
      <c r="D39" s="177">
        <v>0</v>
      </c>
      <c r="E39" s="177">
        <v>0</v>
      </c>
      <c r="F39" s="177">
        <v>0</v>
      </c>
      <c r="G39" s="177">
        <f>D39-E39</f>
        <v>0</v>
      </c>
    </row>
    <row r="40" spans="1:7" x14ac:dyDescent="0.25">
      <c r="A40" s="86" t="s">
        <v>343</v>
      </c>
      <c r="B40" s="177">
        <v>0</v>
      </c>
      <c r="C40" s="177">
        <v>0</v>
      </c>
      <c r="D40" s="177">
        <v>0</v>
      </c>
      <c r="E40" s="177">
        <v>0</v>
      </c>
      <c r="F40" s="177">
        <v>0</v>
      </c>
      <c r="G40" s="177">
        <f t="shared" ref="G40:G47" si="8">D40-E40</f>
        <v>0</v>
      </c>
    </row>
    <row r="41" spans="1:7" x14ac:dyDescent="0.25">
      <c r="A41" s="86" t="s">
        <v>344</v>
      </c>
      <c r="B41" s="177">
        <v>0</v>
      </c>
      <c r="C41" s="177">
        <v>0</v>
      </c>
      <c r="D41" s="177">
        <v>0</v>
      </c>
      <c r="E41" s="177">
        <v>0</v>
      </c>
      <c r="F41" s="177">
        <v>0</v>
      </c>
      <c r="G41" s="177">
        <f t="shared" si="8"/>
        <v>0</v>
      </c>
    </row>
    <row r="42" spans="1:7" x14ac:dyDescent="0.25">
      <c r="A42" s="86" t="s">
        <v>345</v>
      </c>
      <c r="B42" s="177">
        <v>84863172.189999998</v>
      </c>
      <c r="C42" s="177">
        <v>35610182.990000002</v>
      </c>
      <c r="D42" s="177">
        <v>120473355.18000001</v>
      </c>
      <c r="E42" s="177">
        <v>19982684.940000001</v>
      </c>
      <c r="F42" s="177">
        <v>18459872.760000002</v>
      </c>
      <c r="G42" s="177">
        <f t="shared" si="8"/>
        <v>100490670.24000001</v>
      </c>
    </row>
    <row r="43" spans="1:7" x14ac:dyDescent="0.25">
      <c r="A43" s="86" t="s">
        <v>346</v>
      </c>
      <c r="B43" s="177">
        <v>0</v>
      </c>
      <c r="C43" s="177">
        <v>0</v>
      </c>
      <c r="D43" s="177">
        <v>0</v>
      </c>
      <c r="E43" s="177">
        <v>0</v>
      </c>
      <c r="F43" s="177">
        <v>0</v>
      </c>
      <c r="G43" s="177">
        <f t="shared" si="8"/>
        <v>0</v>
      </c>
    </row>
    <row r="44" spans="1:7" x14ac:dyDescent="0.25">
      <c r="A44" s="86" t="s">
        <v>347</v>
      </c>
      <c r="B44" s="177">
        <v>0</v>
      </c>
      <c r="C44" s="177">
        <v>0</v>
      </c>
      <c r="D44" s="177">
        <v>0</v>
      </c>
      <c r="E44" s="177">
        <v>0</v>
      </c>
      <c r="F44" s="177">
        <v>0</v>
      </c>
      <c r="G44" s="177">
        <f t="shared" si="8"/>
        <v>0</v>
      </c>
    </row>
    <row r="45" spans="1:7" x14ac:dyDescent="0.25">
      <c r="A45" s="86" t="s">
        <v>348</v>
      </c>
      <c r="B45" s="177">
        <v>0</v>
      </c>
      <c r="C45" s="177">
        <v>0</v>
      </c>
      <c r="D45" s="177">
        <v>0</v>
      </c>
      <c r="E45" s="177">
        <v>0</v>
      </c>
      <c r="F45" s="177">
        <v>0</v>
      </c>
      <c r="G45" s="177">
        <f t="shared" si="8"/>
        <v>0</v>
      </c>
    </row>
    <row r="46" spans="1:7" x14ac:dyDescent="0.25">
      <c r="A46" s="86" t="s">
        <v>349</v>
      </c>
      <c r="B46" s="177">
        <v>0</v>
      </c>
      <c r="C46" s="177">
        <v>0</v>
      </c>
      <c r="D46" s="177">
        <v>0</v>
      </c>
      <c r="E46" s="177">
        <v>0</v>
      </c>
      <c r="F46" s="177">
        <v>0</v>
      </c>
      <c r="G46" s="177">
        <f t="shared" si="8"/>
        <v>0</v>
      </c>
    </row>
    <row r="47" spans="1:7" x14ac:dyDescent="0.25">
      <c r="A47" s="86" t="s">
        <v>350</v>
      </c>
      <c r="B47" s="177">
        <v>0</v>
      </c>
      <c r="C47" s="177">
        <v>0</v>
      </c>
      <c r="D47" s="177">
        <v>0</v>
      </c>
      <c r="E47" s="177">
        <v>0</v>
      </c>
      <c r="F47" s="177">
        <v>0</v>
      </c>
      <c r="G47" s="177">
        <f t="shared" si="8"/>
        <v>0</v>
      </c>
    </row>
    <row r="48" spans="1:7" x14ac:dyDescent="0.25">
      <c r="A48" s="85" t="s">
        <v>351</v>
      </c>
      <c r="B48" s="177">
        <f t="shared" ref="B48:G48" si="9">SUM(B49:B57)</f>
        <v>133834379.35000001</v>
      </c>
      <c r="C48" s="177">
        <f t="shared" si="9"/>
        <v>-27618185.520000003</v>
      </c>
      <c r="D48" s="177">
        <f t="shared" si="9"/>
        <v>106216193.83000001</v>
      </c>
      <c r="E48" s="177">
        <f t="shared" si="9"/>
        <v>3186562.9299999997</v>
      </c>
      <c r="F48" s="177">
        <f t="shared" si="9"/>
        <v>3126094.01</v>
      </c>
      <c r="G48" s="177">
        <f t="shared" si="9"/>
        <v>103029630.90000002</v>
      </c>
    </row>
    <row r="49" spans="1:7" x14ac:dyDescent="0.25">
      <c r="A49" s="86" t="s">
        <v>352</v>
      </c>
      <c r="B49" s="177">
        <v>105498877.56</v>
      </c>
      <c r="C49" s="177">
        <v>-31296624.629999999</v>
      </c>
      <c r="D49" s="177">
        <v>74202252.930000007</v>
      </c>
      <c r="E49" s="177">
        <v>1159102.6399999999</v>
      </c>
      <c r="F49" s="177">
        <v>1112902.72</v>
      </c>
      <c r="G49" s="177">
        <f>D49-E49</f>
        <v>73043150.290000007</v>
      </c>
    </row>
    <row r="50" spans="1:7" x14ac:dyDescent="0.25">
      <c r="A50" s="86" t="s">
        <v>353</v>
      </c>
      <c r="B50" s="177">
        <v>5205361.1500000004</v>
      </c>
      <c r="C50" s="177">
        <v>1963005.65</v>
      </c>
      <c r="D50" s="177">
        <v>7168366.7999999998</v>
      </c>
      <c r="E50" s="177">
        <v>571.88</v>
      </c>
      <c r="F50" s="177">
        <v>571.88</v>
      </c>
      <c r="G50" s="177">
        <f t="shared" ref="G50:G57" si="10">D50-E50</f>
        <v>7167794.9199999999</v>
      </c>
    </row>
    <row r="51" spans="1:7" x14ac:dyDescent="0.25">
      <c r="A51" s="86" t="s">
        <v>354</v>
      </c>
      <c r="B51" s="177">
        <v>8954556.2599999998</v>
      </c>
      <c r="C51" s="177">
        <v>4420978.66</v>
      </c>
      <c r="D51" s="177">
        <v>13375534.92</v>
      </c>
      <c r="E51" s="177">
        <v>783542.66</v>
      </c>
      <c r="F51" s="177">
        <v>783542.66</v>
      </c>
      <c r="G51" s="177">
        <f t="shared" si="10"/>
        <v>12591992.26</v>
      </c>
    </row>
    <row r="52" spans="1:7" x14ac:dyDescent="0.25">
      <c r="A52" s="86" t="s">
        <v>355</v>
      </c>
      <c r="B52" s="177">
        <v>3999339.69</v>
      </c>
      <c r="C52" s="177">
        <v>-2999339.69</v>
      </c>
      <c r="D52" s="177">
        <v>1000000</v>
      </c>
      <c r="E52" s="177">
        <v>0</v>
      </c>
      <c r="F52" s="177">
        <v>0</v>
      </c>
      <c r="G52" s="177">
        <f t="shared" si="10"/>
        <v>1000000</v>
      </c>
    </row>
    <row r="53" spans="1:7" x14ac:dyDescent="0.25">
      <c r="A53" s="86" t="s">
        <v>356</v>
      </c>
      <c r="B53" s="177">
        <v>0</v>
      </c>
      <c r="C53" s="177">
        <v>0</v>
      </c>
      <c r="D53" s="177">
        <v>0</v>
      </c>
      <c r="E53" s="177">
        <v>0</v>
      </c>
      <c r="F53" s="177">
        <v>0</v>
      </c>
      <c r="G53" s="177">
        <f t="shared" si="10"/>
        <v>0</v>
      </c>
    </row>
    <row r="54" spans="1:7" x14ac:dyDescent="0.25">
      <c r="A54" s="86" t="s">
        <v>357</v>
      </c>
      <c r="B54" s="177">
        <v>10096963.689999999</v>
      </c>
      <c r="C54" s="177">
        <v>93087.15</v>
      </c>
      <c r="D54" s="177">
        <v>10190050.84</v>
      </c>
      <c r="E54" s="177">
        <v>1243345.75</v>
      </c>
      <c r="F54" s="177">
        <v>1229076.75</v>
      </c>
      <c r="G54" s="177">
        <f t="shared" si="10"/>
        <v>8946705.0899999999</v>
      </c>
    </row>
    <row r="55" spans="1:7" x14ac:dyDescent="0.25">
      <c r="A55" s="86" t="s">
        <v>358</v>
      </c>
      <c r="B55" s="177">
        <v>0</v>
      </c>
      <c r="C55" s="177">
        <v>6000</v>
      </c>
      <c r="D55" s="177">
        <v>6000</v>
      </c>
      <c r="E55" s="177">
        <v>0</v>
      </c>
      <c r="F55" s="177">
        <v>0</v>
      </c>
      <c r="G55" s="177">
        <f t="shared" si="10"/>
        <v>6000</v>
      </c>
    </row>
    <row r="56" spans="1:7" x14ac:dyDescent="0.25">
      <c r="A56" s="86" t="s">
        <v>359</v>
      </c>
      <c r="B56" s="177">
        <v>0</v>
      </c>
      <c r="C56" s="177">
        <v>0</v>
      </c>
      <c r="D56" s="177">
        <v>0</v>
      </c>
      <c r="E56" s="177">
        <v>0</v>
      </c>
      <c r="F56" s="177">
        <v>0</v>
      </c>
      <c r="G56" s="177">
        <f t="shared" si="10"/>
        <v>0</v>
      </c>
    </row>
    <row r="57" spans="1:7" x14ac:dyDescent="0.25">
      <c r="A57" s="86" t="s">
        <v>360</v>
      </c>
      <c r="B57" s="177">
        <v>79281</v>
      </c>
      <c r="C57" s="177">
        <v>194707.34</v>
      </c>
      <c r="D57" s="177">
        <v>273988.34000000003</v>
      </c>
      <c r="E57" s="177">
        <v>0</v>
      </c>
      <c r="F57" s="177">
        <v>0</v>
      </c>
      <c r="G57" s="177">
        <f t="shared" si="10"/>
        <v>273988.34000000003</v>
      </c>
    </row>
    <row r="58" spans="1:7" x14ac:dyDescent="0.25">
      <c r="A58" s="85" t="s">
        <v>361</v>
      </c>
      <c r="B58" s="177">
        <f t="shared" ref="B58:G58" si="11">SUM(B59:B61)</f>
        <v>15417183.310000001</v>
      </c>
      <c r="C58" s="177">
        <f t="shared" si="11"/>
        <v>36293667.560000002</v>
      </c>
      <c r="D58" s="177">
        <f t="shared" si="11"/>
        <v>51710850.869999997</v>
      </c>
      <c r="E58" s="177">
        <f t="shared" si="11"/>
        <v>3008959.06</v>
      </c>
      <c r="F58" s="177">
        <f t="shared" si="11"/>
        <v>2509263.77</v>
      </c>
      <c r="G58" s="177">
        <f t="shared" si="11"/>
        <v>48701891.809999995</v>
      </c>
    </row>
    <row r="59" spans="1:7" x14ac:dyDescent="0.25">
      <c r="A59" s="86" t="s">
        <v>362</v>
      </c>
      <c r="B59" s="177">
        <v>0</v>
      </c>
      <c r="C59" s="177">
        <v>0</v>
      </c>
      <c r="D59" s="177">
        <v>0</v>
      </c>
      <c r="E59" s="177">
        <v>0</v>
      </c>
      <c r="F59" s="177">
        <v>0</v>
      </c>
      <c r="G59" s="177">
        <f>D59-E59</f>
        <v>0</v>
      </c>
    </row>
    <row r="60" spans="1:7" x14ac:dyDescent="0.25">
      <c r="A60" s="86" t="s">
        <v>363</v>
      </c>
      <c r="B60" s="177">
        <v>15417183.310000001</v>
      </c>
      <c r="C60" s="177">
        <v>36293667.560000002</v>
      </c>
      <c r="D60" s="177">
        <v>51710850.869999997</v>
      </c>
      <c r="E60" s="177">
        <v>3008959.06</v>
      </c>
      <c r="F60" s="177">
        <v>2509263.77</v>
      </c>
      <c r="G60" s="177">
        <f>D60-E60</f>
        <v>48701891.809999995</v>
      </c>
    </row>
    <row r="61" spans="1:7" x14ac:dyDescent="0.25">
      <c r="A61" s="86" t="s">
        <v>364</v>
      </c>
      <c r="B61" s="177">
        <v>0</v>
      </c>
      <c r="C61" s="177">
        <v>0</v>
      </c>
      <c r="D61" s="177">
        <v>0</v>
      </c>
      <c r="E61" s="177">
        <v>0</v>
      </c>
      <c r="F61" s="177">
        <v>0</v>
      </c>
      <c r="G61" s="177">
        <f>D61-E61</f>
        <v>0</v>
      </c>
    </row>
    <row r="62" spans="1:7" x14ac:dyDescent="0.25">
      <c r="A62" s="85" t="s">
        <v>365</v>
      </c>
      <c r="B62" s="177">
        <f t="shared" ref="B62:G62" si="12">SUM(B63:B67,B69:B70)</f>
        <v>0</v>
      </c>
      <c r="C62" s="177">
        <f t="shared" si="12"/>
        <v>0</v>
      </c>
      <c r="D62" s="177">
        <f t="shared" si="12"/>
        <v>0</v>
      </c>
      <c r="E62" s="177">
        <f t="shared" si="12"/>
        <v>0</v>
      </c>
      <c r="F62" s="177">
        <f t="shared" si="12"/>
        <v>0</v>
      </c>
      <c r="G62" s="177">
        <f t="shared" si="12"/>
        <v>0</v>
      </c>
    </row>
    <row r="63" spans="1:7" x14ac:dyDescent="0.25">
      <c r="A63" s="86" t="s">
        <v>366</v>
      </c>
      <c r="B63" s="177">
        <v>0</v>
      </c>
      <c r="C63" s="177">
        <v>0</v>
      </c>
      <c r="D63" s="177">
        <v>0</v>
      </c>
      <c r="E63" s="177">
        <v>0</v>
      </c>
      <c r="F63" s="177">
        <v>0</v>
      </c>
      <c r="G63" s="177">
        <f>D63-E63</f>
        <v>0</v>
      </c>
    </row>
    <row r="64" spans="1:7" x14ac:dyDescent="0.25">
      <c r="A64" s="86" t="s">
        <v>367</v>
      </c>
      <c r="B64" s="177">
        <v>0</v>
      </c>
      <c r="C64" s="177">
        <v>0</v>
      </c>
      <c r="D64" s="177">
        <v>0</v>
      </c>
      <c r="E64" s="177">
        <v>0</v>
      </c>
      <c r="F64" s="177">
        <v>0</v>
      </c>
      <c r="G64" s="177">
        <f t="shared" ref="G64:G70" si="13">D64-E64</f>
        <v>0</v>
      </c>
    </row>
    <row r="65" spans="1:7" x14ac:dyDescent="0.25">
      <c r="A65" s="86" t="s">
        <v>368</v>
      </c>
      <c r="B65" s="177">
        <v>0</v>
      </c>
      <c r="C65" s="177">
        <v>0</v>
      </c>
      <c r="D65" s="177">
        <v>0</v>
      </c>
      <c r="E65" s="177">
        <v>0</v>
      </c>
      <c r="F65" s="177">
        <v>0</v>
      </c>
      <c r="G65" s="177">
        <f t="shared" si="13"/>
        <v>0</v>
      </c>
    </row>
    <row r="66" spans="1:7" x14ac:dyDescent="0.25">
      <c r="A66" s="86" t="s">
        <v>369</v>
      </c>
      <c r="B66" s="177">
        <v>0</v>
      </c>
      <c r="C66" s="177">
        <v>0</v>
      </c>
      <c r="D66" s="177">
        <v>0</v>
      </c>
      <c r="E66" s="177">
        <v>0</v>
      </c>
      <c r="F66" s="177">
        <v>0</v>
      </c>
      <c r="G66" s="177">
        <f t="shared" si="13"/>
        <v>0</v>
      </c>
    </row>
    <row r="67" spans="1:7" x14ac:dyDescent="0.25">
      <c r="A67" s="86" t="s">
        <v>370</v>
      </c>
      <c r="B67" s="177">
        <v>0</v>
      </c>
      <c r="C67" s="177">
        <v>0</v>
      </c>
      <c r="D67" s="177">
        <v>0</v>
      </c>
      <c r="E67" s="177">
        <v>0</v>
      </c>
      <c r="F67" s="177">
        <v>0</v>
      </c>
      <c r="G67" s="177">
        <f t="shared" si="13"/>
        <v>0</v>
      </c>
    </row>
    <row r="68" spans="1:7" x14ac:dyDescent="0.25">
      <c r="A68" s="86" t="s">
        <v>371</v>
      </c>
      <c r="B68" s="177">
        <v>0</v>
      </c>
      <c r="C68" s="177">
        <v>0</v>
      </c>
      <c r="D68" s="177">
        <v>0</v>
      </c>
      <c r="E68" s="177">
        <v>0</v>
      </c>
      <c r="F68" s="177">
        <v>0</v>
      </c>
      <c r="G68" s="177">
        <f t="shared" si="13"/>
        <v>0</v>
      </c>
    </row>
    <row r="69" spans="1:7" x14ac:dyDescent="0.25">
      <c r="A69" s="86" t="s">
        <v>372</v>
      </c>
      <c r="B69" s="177">
        <v>0</v>
      </c>
      <c r="C69" s="177">
        <v>0</v>
      </c>
      <c r="D69" s="177">
        <v>0</v>
      </c>
      <c r="E69" s="177">
        <v>0</v>
      </c>
      <c r="F69" s="177">
        <v>0</v>
      </c>
      <c r="G69" s="177">
        <f t="shared" si="13"/>
        <v>0</v>
      </c>
    </row>
    <row r="70" spans="1:7" x14ac:dyDescent="0.25">
      <c r="A70" s="86" t="s">
        <v>373</v>
      </c>
      <c r="B70" s="177">
        <v>0</v>
      </c>
      <c r="C70" s="177">
        <v>0</v>
      </c>
      <c r="D70" s="177">
        <v>0</v>
      </c>
      <c r="E70" s="177">
        <v>0</v>
      </c>
      <c r="F70" s="177">
        <v>0</v>
      </c>
      <c r="G70" s="177">
        <f t="shared" si="13"/>
        <v>0</v>
      </c>
    </row>
    <row r="71" spans="1:7" x14ac:dyDescent="0.25">
      <c r="A71" s="85" t="s">
        <v>374</v>
      </c>
      <c r="B71" s="177">
        <f t="shared" ref="B71:G71" si="14">SUM(B72:B74)</f>
        <v>0</v>
      </c>
      <c r="C71" s="177">
        <f t="shared" si="14"/>
        <v>0</v>
      </c>
      <c r="D71" s="177">
        <f t="shared" si="14"/>
        <v>0</v>
      </c>
      <c r="E71" s="177">
        <f t="shared" si="14"/>
        <v>0</v>
      </c>
      <c r="F71" s="177">
        <f t="shared" si="14"/>
        <v>0</v>
      </c>
      <c r="G71" s="177">
        <f t="shared" si="14"/>
        <v>0</v>
      </c>
    </row>
    <row r="72" spans="1:7" x14ac:dyDescent="0.25">
      <c r="A72" s="86" t="s">
        <v>375</v>
      </c>
      <c r="B72" s="177">
        <v>0</v>
      </c>
      <c r="C72" s="177">
        <v>0</v>
      </c>
      <c r="D72" s="177">
        <v>0</v>
      </c>
      <c r="E72" s="177">
        <v>0</v>
      </c>
      <c r="F72" s="177">
        <v>0</v>
      </c>
      <c r="G72" s="177">
        <f>D72-E72</f>
        <v>0</v>
      </c>
    </row>
    <row r="73" spans="1:7" x14ac:dyDescent="0.25">
      <c r="A73" s="86" t="s">
        <v>376</v>
      </c>
      <c r="B73" s="177">
        <v>0</v>
      </c>
      <c r="C73" s="177">
        <v>0</v>
      </c>
      <c r="D73" s="177">
        <v>0</v>
      </c>
      <c r="E73" s="177">
        <v>0</v>
      </c>
      <c r="F73" s="177">
        <v>0</v>
      </c>
      <c r="G73" s="177">
        <f>D73-E73</f>
        <v>0</v>
      </c>
    </row>
    <row r="74" spans="1:7" x14ac:dyDescent="0.25">
      <c r="A74" s="86" t="s">
        <v>377</v>
      </c>
      <c r="B74" s="177">
        <v>0</v>
      </c>
      <c r="C74" s="177">
        <v>0</v>
      </c>
      <c r="D74" s="177">
        <v>0</v>
      </c>
      <c r="E74" s="177">
        <v>0</v>
      </c>
      <c r="F74" s="177">
        <v>0</v>
      </c>
      <c r="G74" s="177">
        <f>D74-E74</f>
        <v>0</v>
      </c>
    </row>
    <row r="75" spans="1:7" x14ac:dyDescent="0.25">
      <c r="A75" s="85" t="s">
        <v>378</v>
      </c>
      <c r="B75" s="177">
        <f t="shared" ref="B75:G75" si="15">SUM(B76:B82)</f>
        <v>0</v>
      </c>
      <c r="C75" s="177">
        <f t="shared" si="15"/>
        <v>0</v>
      </c>
      <c r="D75" s="177">
        <f t="shared" si="15"/>
        <v>0</v>
      </c>
      <c r="E75" s="177">
        <f t="shared" si="15"/>
        <v>0</v>
      </c>
      <c r="F75" s="177">
        <f t="shared" si="15"/>
        <v>0</v>
      </c>
      <c r="G75" s="177">
        <f t="shared" si="15"/>
        <v>0</v>
      </c>
    </row>
    <row r="76" spans="1:7" x14ac:dyDescent="0.25">
      <c r="A76" s="86" t="s">
        <v>379</v>
      </c>
      <c r="B76" s="177">
        <v>0</v>
      </c>
      <c r="C76" s="177">
        <v>0</v>
      </c>
      <c r="D76" s="177">
        <v>0</v>
      </c>
      <c r="E76" s="177">
        <v>0</v>
      </c>
      <c r="F76" s="177">
        <v>0</v>
      </c>
      <c r="G76" s="177">
        <f>D76-E76</f>
        <v>0</v>
      </c>
    </row>
    <row r="77" spans="1:7" x14ac:dyDescent="0.25">
      <c r="A77" s="86" t="s">
        <v>380</v>
      </c>
      <c r="B77" s="177">
        <v>0</v>
      </c>
      <c r="C77" s="177">
        <v>0</v>
      </c>
      <c r="D77" s="177">
        <v>0</v>
      </c>
      <c r="E77" s="177">
        <v>0</v>
      </c>
      <c r="F77" s="177">
        <v>0</v>
      </c>
      <c r="G77" s="177">
        <f t="shared" ref="G77:G82" si="16">D77-E77</f>
        <v>0</v>
      </c>
    </row>
    <row r="78" spans="1:7" x14ac:dyDescent="0.25">
      <c r="A78" s="86" t="s">
        <v>381</v>
      </c>
      <c r="B78" s="177">
        <v>0</v>
      </c>
      <c r="C78" s="177">
        <v>0</v>
      </c>
      <c r="D78" s="177">
        <v>0</v>
      </c>
      <c r="E78" s="177">
        <v>0</v>
      </c>
      <c r="F78" s="177">
        <v>0</v>
      </c>
      <c r="G78" s="177">
        <f t="shared" si="16"/>
        <v>0</v>
      </c>
    </row>
    <row r="79" spans="1:7" x14ac:dyDescent="0.25">
      <c r="A79" s="86" t="s">
        <v>382</v>
      </c>
      <c r="B79" s="177">
        <v>0</v>
      </c>
      <c r="C79" s="177">
        <v>0</v>
      </c>
      <c r="D79" s="177">
        <v>0</v>
      </c>
      <c r="E79" s="177">
        <v>0</v>
      </c>
      <c r="F79" s="177">
        <v>0</v>
      </c>
      <c r="G79" s="177">
        <f t="shared" si="16"/>
        <v>0</v>
      </c>
    </row>
    <row r="80" spans="1:7" x14ac:dyDescent="0.25">
      <c r="A80" s="86" t="s">
        <v>383</v>
      </c>
      <c r="B80" s="177">
        <v>0</v>
      </c>
      <c r="C80" s="177">
        <v>0</v>
      </c>
      <c r="D80" s="177">
        <v>0</v>
      </c>
      <c r="E80" s="177">
        <v>0</v>
      </c>
      <c r="F80" s="177">
        <v>0</v>
      </c>
      <c r="G80" s="177">
        <f t="shared" si="16"/>
        <v>0</v>
      </c>
    </row>
    <row r="81" spans="1:7" x14ac:dyDescent="0.25">
      <c r="A81" s="86" t="s">
        <v>384</v>
      </c>
      <c r="B81" s="177">
        <v>0</v>
      </c>
      <c r="C81" s="177">
        <v>0</v>
      </c>
      <c r="D81" s="177">
        <v>0</v>
      </c>
      <c r="E81" s="177">
        <v>0</v>
      </c>
      <c r="F81" s="177">
        <v>0</v>
      </c>
      <c r="G81" s="177">
        <f t="shared" si="16"/>
        <v>0</v>
      </c>
    </row>
    <row r="82" spans="1:7" x14ac:dyDescent="0.25">
      <c r="A82" s="86" t="s">
        <v>385</v>
      </c>
      <c r="B82" s="177">
        <v>0</v>
      </c>
      <c r="C82" s="177">
        <v>0</v>
      </c>
      <c r="D82" s="177">
        <v>0</v>
      </c>
      <c r="E82" s="177">
        <v>0</v>
      </c>
      <c r="F82" s="177">
        <v>0</v>
      </c>
      <c r="G82" s="177">
        <f t="shared" si="16"/>
        <v>0</v>
      </c>
    </row>
    <row r="83" spans="1:7" x14ac:dyDescent="0.25">
      <c r="A83" s="87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176">
        <f t="shared" ref="B84:G84" si="17">SUM(B85,B93,B103,B113,B123,B133,B137,B146,B150)</f>
        <v>2222980788.6900001</v>
      </c>
      <c r="C84" s="176">
        <f t="shared" si="17"/>
        <v>151206493.02000001</v>
      </c>
      <c r="D84" s="176">
        <f t="shared" si="17"/>
        <v>2374187281.7099996</v>
      </c>
      <c r="E84" s="176">
        <f t="shared" si="17"/>
        <v>511596206.22000003</v>
      </c>
      <c r="F84" s="176">
        <f t="shared" si="17"/>
        <v>504399284.20000005</v>
      </c>
      <c r="G84" s="176">
        <f t="shared" si="17"/>
        <v>1862591075.49</v>
      </c>
    </row>
    <row r="85" spans="1:7" x14ac:dyDescent="0.25">
      <c r="A85" s="85" t="s">
        <v>313</v>
      </c>
      <c r="B85" s="177">
        <f t="shared" ref="B85:G85" si="18">SUM(B86:B92)</f>
        <v>2027440671.1200001</v>
      </c>
      <c r="C85" s="177">
        <f t="shared" si="18"/>
        <v>-9479425.6099999975</v>
      </c>
      <c r="D85" s="177">
        <f t="shared" si="18"/>
        <v>2017961245.51</v>
      </c>
      <c r="E85" s="177">
        <f t="shared" si="18"/>
        <v>456636784.44</v>
      </c>
      <c r="F85" s="177">
        <f t="shared" si="18"/>
        <v>454415247.60000002</v>
      </c>
      <c r="G85" s="177">
        <f t="shared" si="18"/>
        <v>1561324461.0699997</v>
      </c>
    </row>
    <row r="86" spans="1:7" x14ac:dyDescent="0.25">
      <c r="A86" s="86" t="s">
        <v>314</v>
      </c>
      <c r="B86" s="177">
        <v>531860102.56</v>
      </c>
      <c r="C86" s="177">
        <v>7460910.2000000002</v>
      </c>
      <c r="D86" s="177">
        <v>539321012.75999999</v>
      </c>
      <c r="E86" s="177">
        <v>135465358.31999999</v>
      </c>
      <c r="F86" s="177">
        <v>135465358.09</v>
      </c>
      <c r="G86" s="177">
        <f>D86-E86</f>
        <v>403855654.44</v>
      </c>
    </row>
    <row r="87" spans="1:7" x14ac:dyDescent="0.25">
      <c r="A87" s="86" t="s">
        <v>315</v>
      </c>
      <c r="B87" s="177">
        <v>23282710.02</v>
      </c>
      <c r="C87" s="177">
        <v>8543132.5199999996</v>
      </c>
      <c r="D87" s="177">
        <v>31825842.539999999</v>
      </c>
      <c r="E87" s="177">
        <v>13295154.68</v>
      </c>
      <c r="F87" s="177">
        <v>13295154.210000001</v>
      </c>
      <c r="G87" s="177">
        <f t="shared" ref="G87:G92" si="19">D87-E87</f>
        <v>18530687.859999999</v>
      </c>
    </row>
    <row r="88" spans="1:7" x14ac:dyDescent="0.25">
      <c r="A88" s="86" t="s">
        <v>316</v>
      </c>
      <c r="B88" s="177">
        <v>253338672.09999999</v>
      </c>
      <c r="C88" s="177">
        <v>4428915.37</v>
      </c>
      <c r="D88" s="177">
        <v>257767587.47</v>
      </c>
      <c r="E88" s="177">
        <v>45839361.189999998</v>
      </c>
      <c r="F88" s="177">
        <v>45839359.479999997</v>
      </c>
      <c r="G88" s="177">
        <f t="shared" si="19"/>
        <v>211928226.28</v>
      </c>
    </row>
    <row r="89" spans="1:7" x14ac:dyDescent="0.25">
      <c r="A89" s="86" t="s">
        <v>317</v>
      </c>
      <c r="B89" s="177">
        <v>299134660.22000003</v>
      </c>
      <c r="C89" s="177">
        <v>5366983.16</v>
      </c>
      <c r="D89" s="177">
        <v>304501643.38</v>
      </c>
      <c r="E89" s="177">
        <v>70359287.939999998</v>
      </c>
      <c r="F89" s="177">
        <v>68137758.159999996</v>
      </c>
      <c r="G89" s="177">
        <f t="shared" si="19"/>
        <v>234142355.44</v>
      </c>
    </row>
    <row r="90" spans="1:7" x14ac:dyDescent="0.25">
      <c r="A90" s="86" t="s">
        <v>318</v>
      </c>
      <c r="B90" s="177">
        <v>683777474.96000004</v>
      </c>
      <c r="C90" s="177">
        <v>-7939912.04</v>
      </c>
      <c r="D90" s="177">
        <v>675837562.91999996</v>
      </c>
      <c r="E90" s="177">
        <v>149603947.05000001</v>
      </c>
      <c r="F90" s="177">
        <v>149603943.69</v>
      </c>
      <c r="G90" s="177">
        <f t="shared" si="19"/>
        <v>526233615.86999995</v>
      </c>
    </row>
    <row r="91" spans="1:7" x14ac:dyDescent="0.25">
      <c r="A91" s="86" t="s">
        <v>319</v>
      </c>
      <c r="B91" s="177">
        <v>53193399.960000001</v>
      </c>
      <c r="C91" s="177">
        <v>-9631495.3499999996</v>
      </c>
      <c r="D91" s="177">
        <v>43561904.609999999</v>
      </c>
      <c r="E91" s="177">
        <v>0</v>
      </c>
      <c r="F91" s="177">
        <v>0</v>
      </c>
      <c r="G91" s="177">
        <f t="shared" si="19"/>
        <v>43561904.609999999</v>
      </c>
    </row>
    <row r="92" spans="1:7" x14ac:dyDescent="0.25">
      <c r="A92" s="86" t="s">
        <v>320</v>
      </c>
      <c r="B92" s="177">
        <v>182853651.30000001</v>
      </c>
      <c r="C92" s="177">
        <v>-17707959.469999999</v>
      </c>
      <c r="D92" s="177">
        <v>165145691.83000001</v>
      </c>
      <c r="E92" s="177">
        <v>42073675.259999998</v>
      </c>
      <c r="F92" s="177">
        <v>42073673.969999999</v>
      </c>
      <c r="G92" s="177">
        <f t="shared" si="19"/>
        <v>123072016.57000002</v>
      </c>
    </row>
    <row r="93" spans="1:7" x14ac:dyDescent="0.25">
      <c r="A93" s="85" t="s">
        <v>321</v>
      </c>
      <c r="B93" s="177">
        <f t="shared" ref="B93:G93" si="20">SUM(B94:B102)</f>
        <v>43090554.74000001</v>
      </c>
      <c r="C93" s="177">
        <f t="shared" si="20"/>
        <v>-198573.88000000062</v>
      </c>
      <c r="D93" s="177">
        <f t="shared" si="20"/>
        <v>42891980.860000007</v>
      </c>
      <c r="E93" s="177">
        <f t="shared" si="20"/>
        <v>8211167.9300000016</v>
      </c>
      <c r="F93" s="177">
        <f t="shared" si="20"/>
        <v>7343088.1200000001</v>
      </c>
      <c r="G93" s="177">
        <f t="shared" si="20"/>
        <v>34680812.93</v>
      </c>
    </row>
    <row r="94" spans="1:7" x14ac:dyDescent="0.25">
      <c r="A94" s="86" t="s">
        <v>322</v>
      </c>
      <c r="B94" s="177">
        <v>25298156.98</v>
      </c>
      <c r="C94" s="177">
        <v>-4765641.49</v>
      </c>
      <c r="D94" s="177">
        <v>20532515.489999998</v>
      </c>
      <c r="E94" s="177">
        <v>3254145.72</v>
      </c>
      <c r="F94" s="177">
        <v>2868817.71</v>
      </c>
      <c r="G94" s="177">
        <f>D94-E94</f>
        <v>17278369.77</v>
      </c>
    </row>
    <row r="95" spans="1:7" x14ac:dyDescent="0.25">
      <c r="A95" s="86" t="s">
        <v>323</v>
      </c>
      <c r="B95" s="177">
        <v>2768326.33</v>
      </c>
      <c r="C95" s="177">
        <v>325406.06</v>
      </c>
      <c r="D95" s="177">
        <v>3093732.39</v>
      </c>
      <c r="E95" s="177">
        <v>977442.96</v>
      </c>
      <c r="F95" s="177">
        <v>875330.39</v>
      </c>
      <c r="G95" s="177">
        <f t="shared" ref="G95:G102" si="21">D95-E95</f>
        <v>2116289.4300000002</v>
      </c>
    </row>
    <row r="96" spans="1:7" x14ac:dyDescent="0.25">
      <c r="A96" s="86" t="s">
        <v>324</v>
      </c>
      <c r="B96" s="177">
        <v>0</v>
      </c>
      <c r="C96" s="177">
        <v>0</v>
      </c>
      <c r="D96" s="177">
        <v>0</v>
      </c>
      <c r="E96" s="177">
        <v>0</v>
      </c>
      <c r="F96" s="177">
        <v>0</v>
      </c>
      <c r="G96" s="177">
        <f t="shared" si="21"/>
        <v>0</v>
      </c>
    </row>
    <row r="97" spans="1:7" x14ac:dyDescent="0.25">
      <c r="A97" s="86" t="s">
        <v>325</v>
      </c>
      <c r="B97" s="177">
        <v>3619149.69</v>
      </c>
      <c r="C97" s="177">
        <v>664204.62</v>
      </c>
      <c r="D97" s="177">
        <v>4283354.3099999996</v>
      </c>
      <c r="E97" s="177">
        <v>898347.15</v>
      </c>
      <c r="F97" s="177">
        <v>792876.51</v>
      </c>
      <c r="G97" s="177">
        <f t="shared" si="21"/>
        <v>3385007.1599999997</v>
      </c>
    </row>
    <row r="98" spans="1:7" x14ac:dyDescent="0.25">
      <c r="A98" s="88" t="s">
        <v>326</v>
      </c>
      <c r="B98" s="177">
        <v>2341138.02</v>
      </c>
      <c r="C98" s="177">
        <v>3689097.15</v>
      </c>
      <c r="D98" s="177">
        <v>6030235.1699999999</v>
      </c>
      <c r="E98" s="177">
        <v>926662.86</v>
      </c>
      <c r="F98" s="177">
        <v>848606.81</v>
      </c>
      <c r="G98" s="177">
        <f t="shared" si="21"/>
        <v>5103572.3099999996</v>
      </c>
    </row>
    <row r="99" spans="1:7" x14ac:dyDescent="0.25">
      <c r="A99" s="86" t="s">
        <v>327</v>
      </c>
      <c r="B99" s="177">
        <v>5806308.7800000003</v>
      </c>
      <c r="C99" s="177">
        <v>38940.71</v>
      </c>
      <c r="D99" s="177">
        <v>5845249.4900000002</v>
      </c>
      <c r="E99" s="177">
        <v>1458188.7</v>
      </c>
      <c r="F99" s="177">
        <v>1375554.72</v>
      </c>
      <c r="G99" s="177">
        <f t="shared" si="21"/>
        <v>4387060.79</v>
      </c>
    </row>
    <row r="100" spans="1:7" x14ac:dyDescent="0.25">
      <c r="A100" s="86" t="s">
        <v>328</v>
      </c>
      <c r="B100" s="177">
        <v>633402.49</v>
      </c>
      <c r="C100" s="177">
        <v>-167637.97</v>
      </c>
      <c r="D100" s="177">
        <v>465764.52</v>
      </c>
      <c r="E100" s="177">
        <v>54390.98</v>
      </c>
      <c r="F100" s="177">
        <v>51492.98</v>
      </c>
      <c r="G100" s="177">
        <f t="shared" si="21"/>
        <v>411373.54000000004</v>
      </c>
    </row>
    <row r="101" spans="1:7" x14ac:dyDescent="0.25">
      <c r="A101" s="86" t="s">
        <v>329</v>
      </c>
      <c r="B101" s="177">
        <v>0</v>
      </c>
      <c r="C101" s="177">
        <v>0</v>
      </c>
      <c r="D101" s="177">
        <v>0</v>
      </c>
      <c r="E101" s="177">
        <v>0</v>
      </c>
      <c r="F101" s="177">
        <v>0</v>
      </c>
      <c r="G101" s="177">
        <f t="shared" si="21"/>
        <v>0</v>
      </c>
    </row>
    <row r="102" spans="1:7" x14ac:dyDescent="0.25">
      <c r="A102" s="86" t="s">
        <v>330</v>
      </c>
      <c r="B102" s="177">
        <v>2624072.4500000002</v>
      </c>
      <c r="C102" s="177">
        <v>17057.04</v>
      </c>
      <c r="D102" s="177">
        <v>2641129.4900000002</v>
      </c>
      <c r="E102" s="177">
        <v>641989.56000000006</v>
      </c>
      <c r="F102" s="177">
        <v>530409</v>
      </c>
      <c r="G102" s="177">
        <f t="shared" si="21"/>
        <v>1999139.9300000002</v>
      </c>
    </row>
    <row r="103" spans="1:7" x14ac:dyDescent="0.25">
      <c r="A103" s="85" t="s">
        <v>331</v>
      </c>
      <c r="B103" s="177">
        <f t="shared" ref="B103:G103" si="22">SUM(B104:B112)</f>
        <v>91334494.829999998</v>
      </c>
      <c r="C103" s="177">
        <f t="shared" si="22"/>
        <v>95045497.169999987</v>
      </c>
      <c r="D103" s="177">
        <f t="shared" si="22"/>
        <v>186379992</v>
      </c>
      <c r="E103" s="177">
        <f t="shared" si="22"/>
        <v>22967029.380000003</v>
      </c>
      <c r="F103" s="177">
        <f t="shared" si="22"/>
        <v>18927324.000000004</v>
      </c>
      <c r="G103" s="177">
        <f t="shared" si="22"/>
        <v>163412962.62</v>
      </c>
    </row>
    <row r="104" spans="1:7" x14ac:dyDescent="0.25">
      <c r="A104" s="86" t="s">
        <v>332</v>
      </c>
      <c r="B104" s="177">
        <v>25452586.989999998</v>
      </c>
      <c r="C104" s="177">
        <v>1686563.28</v>
      </c>
      <c r="D104" s="177">
        <v>27139150.27</v>
      </c>
      <c r="E104" s="177">
        <v>6561871.9299999997</v>
      </c>
      <c r="F104" s="177">
        <v>6559804.3700000001</v>
      </c>
      <c r="G104" s="177">
        <f>D104-E104</f>
        <v>20577278.34</v>
      </c>
    </row>
    <row r="105" spans="1:7" x14ac:dyDescent="0.25">
      <c r="A105" s="86" t="s">
        <v>333</v>
      </c>
      <c r="B105" s="177">
        <v>11312628</v>
      </c>
      <c r="C105" s="177">
        <v>-70728.33</v>
      </c>
      <c r="D105" s="177">
        <v>11241899.67</v>
      </c>
      <c r="E105" s="177">
        <v>3286735.96</v>
      </c>
      <c r="F105" s="177">
        <v>3286365.95</v>
      </c>
      <c r="G105" s="177">
        <f t="shared" ref="G105:G112" si="23">D105-E105</f>
        <v>7955163.71</v>
      </c>
    </row>
    <row r="106" spans="1:7" x14ac:dyDescent="0.25">
      <c r="A106" s="86" t="s">
        <v>334</v>
      </c>
      <c r="B106" s="177">
        <v>3907496.26</v>
      </c>
      <c r="C106" s="177">
        <v>-99072.91</v>
      </c>
      <c r="D106" s="177">
        <v>3808423.35</v>
      </c>
      <c r="E106" s="177">
        <v>1473735.17</v>
      </c>
      <c r="F106" s="177">
        <v>1438359.93</v>
      </c>
      <c r="G106" s="177">
        <f t="shared" si="23"/>
        <v>2334688.1800000002</v>
      </c>
    </row>
    <row r="107" spans="1:7" x14ac:dyDescent="0.25">
      <c r="A107" s="86" t="s">
        <v>335</v>
      </c>
      <c r="B107" s="177">
        <v>610292.03</v>
      </c>
      <c r="C107" s="177">
        <v>28052333.32</v>
      </c>
      <c r="D107" s="177">
        <v>28662625.350000001</v>
      </c>
      <c r="E107" s="177">
        <v>35027.21</v>
      </c>
      <c r="F107" s="177">
        <v>32353.21</v>
      </c>
      <c r="G107" s="177">
        <f t="shared" si="23"/>
        <v>28627598.140000001</v>
      </c>
    </row>
    <row r="108" spans="1:7" x14ac:dyDescent="0.25">
      <c r="A108" s="86" t="s">
        <v>336</v>
      </c>
      <c r="B108" s="177">
        <v>5130154.0199999996</v>
      </c>
      <c r="C108" s="177">
        <v>37244524.390000001</v>
      </c>
      <c r="D108" s="177">
        <v>42374678.409999996</v>
      </c>
      <c r="E108" s="177">
        <v>942144.86</v>
      </c>
      <c r="F108" s="177">
        <v>854116.64</v>
      </c>
      <c r="G108" s="177">
        <f t="shared" si="23"/>
        <v>41432533.549999997</v>
      </c>
    </row>
    <row r="109" spans="1:7" x14ac:dyDescent="0.25">
      <c r="A109" s="86" t="s">
        <v>337</v>
      </c>
      <c r="B109" s="177">
        <v>142443.01999999999</v>
      </c>
      <c r="C109" s="177">
        <v>708531.53</v>
      </c>
      <c r="D109" s="177">
        <v>850974.55</v>
      </c>
      <c r="E109" s="177">
        <v>0</v>
      </c>
      <c r="F109" s="177">
        <v>0</v>
      </c>
      <c r="G109" s="177">
        <f t="shared" si="23"/>
        <v>850974.55</v>
      </c>
    </row>
    <row r="110" spans="1:7" x14ac:dyDescent="0.25">
      <c r="A110" s="86" t="s">
        <v>338</v>
      </c>
      <c r="B110" s="177">
        <v>2114414.54</v>
      </c>
      <c r="C110" s="177">
        <v>26712677.039999999</v>
      </c>
      <c r="D110" s="177">
        <v>28827091.579999998</v>
      </c>
      <c r="E110" s="177">
        <v>633963.09</v>
      </c>
      <c r="F110" s="177">
        <v>581643.39</v>
      </c>
      <c r="G110" s="177">
        <f t="shared" si="23"/>
        <v>28193128.489999998</v>
      </c>
    </row>
    <row r="111" spans="1:7" x14ac:dyDescent="0.25">
      <c r="A111" s="86" t="s">
        <v>339</v>
      </c>
      <c r="B111" s="177">
        <v>0</v>
      </c>
      <c r="C111" s="177">
        <v>888712.32</v>
      </c>
      <c r="D111" s="177">
        <v>888712.32</v>
      </c>
      <c r="E111" s="177">
        <v>18952.55</v>
      </c>
      <c r="F111" s="177">
        <v>18952.55</v>
      </c>
      <c r="G111" s="177">
        <f t="shared" si="23"/>
        <v>869759.7699999999</v>
      </c>
    </row>
    <row r="112" spans="1:7" x14ac:dyDescent="0.25">
      <c r="A112" s="86" t="s">
        <v>340</v>
      </c>
      <c r="B112" s="177">
        <v>42664479.969999999</v>
      </c>
      <c r="C112" s="177">
        <v>-78043.47</v>
      </c>
      <c r="D112" s="177">
        <v>42586436.5</v>
      </c>
      <c r="E112" s="177">
        <v>10014598.609999999</v>
      </c>
      <c r="F112" s="177">
        <v>6155727.96</v>
      </c>
      <c r="G112" s="177">
        <f t="shared" si="23"/>
        <v>32571837.890000001</v>
      </c>
    </row>
    <row r="113" spans="1:7" x14ac:dyDescent="0.25">
      <c r="A113" s="85" t="s">
        <v>341</v>
      </c>
      <c r="B113" s="177">
        <f t="shared" ref="B113:G113" si="24">SUM(B114:B122)</f>
        <v>0</v>
      </c>
      <c r="C113" s="177">
        <f t="shared" si="24"/>
        <v>14373028.060000001</v>
      </c>
      <c r="D113" s="177">
        <f t="shared" si="24"/>
        <v>14373028.060000001</v>
      </c>
      <c r="E113" s="177">
        <f t="shared" si="24"/>
        <v>223818.37</v>
      </c>
      <c r="F113" s="177">
        <f t="shared" si="24"/>
        <v>156218.38</v>
      </c>
      <c r="G113" s="177">
        <f t="shared" si="24"/>
        <v>14149209.690000001</v>
      </c>
    </row>
    <row r="114" spans="1:7" x14ac:dyDescent="0.25">
      <c r="A114" s="86" t="s">
        <v>342</v>
      </c>
      <c r="B114" s="177">
        <v>0</v>
      </c>
      <c r="C114" s="177">
        <v>0</v>
      </c>
      <c r="D114" s="177">
        <v>0</v>
      </c>
      <c r="E114" s="177">
        <v>0</v>
      </c>
      <c r="F114" s="177">
        <v>0</v>
      </c>
      <c r="G114" s="177">
        <f>D114-E114</f>
        <v>0</v>
      </c>
    </row>
    <row r="115" spans="1:7" x14ac:dyDescent="0.25">
      <c r="A115" s="86" t="s">
        <v>343</v>
      </c>
      <c r="B115" s="177">
        <v>0</v>
      </c>
      <c r="C115" s="177">
        <v>0</v>
      </c>
      <c r="D115" s="177">
        <v>0</v>
      </c>
      <c r="E115" s="177">
        <v>0</v>
      </c>
      <c r="F115" s="177">
        <v>0</v>
      </c>
      <c r="G115" s="177">
        <f t="shared" ref="G115:G122" si="25">D115-E115</f>
        <v>0</v>
      </c>
    </row>
    <row r="116" spans="1:7" x14ac:dyDescent="0.25">
      <c r="A116" s="86" t="s">
        <v>344</v>
      </c>
      <c r="B116" s="177">
        <v>0</v>
      </c>
      <c r="C116" s="177">
        <v>0</v>
      </c>
      <c r="D116" s="177">
        <v>0</v>
      </c>
      <c r="E116" s="177">
        <v>0</v>
      </c>
      <c r="F116" s="177">
        <v>0</v>
      </c>
      <c r="G116" s="177">
        <f t="shared" si="25"/>
        <v>0</v>
      </c>
    </row>
    <row r="117" spans="1:7" x14ac:dyDescent="0.25">
      <c r="A117" s="86" t="s">
        <v>345</v>
      </c>
      <c r="B117" s="177">
        <v>0</v>
      </c>
      <c r="C117" s="177">
        <v>14373028.060000001</v>
      </c>
      <c r="D117" s="177">
        <v>14373028.060000001</v>
      </c>
      <c r="E117" s="177">
        <v>223818.37</v>
      </c>
      <c r="F117" s="177">
        <v>156218.38</v>
      </c>
      <c r="G117" s="177">
        <f>D117-E117</f>
        <v>14149209.690000001</v>
      </c>
    </row>
    <row r="118" spans="1:7" x14ac:dyDescent="0.25">
      <c r="A118" s="86" t="s">
        <v>346</v>
      </c>
      <c r="B118" s="177">
        <v>0</v>
      </c>
      <c r="C118" s="177">
        <v>0</v>
      </c>
      <c r="D118" s="177">
        <v>0</v>
      </c>
      <c r="E118" s="177">
        <v>0</v>
      </c>
      <c r="F118" s="177">
        <v>0</v>
      </c>
      <c r="G118" s="177">
        <f t="shared" si="25"/>
        <v>0</v>
      </c>
    </row>
    <row r="119" spans="1:7" x14ac:dyDescent="0.25">
      <c r="A119" s="86" t="s">
        <v>347</v>
      </c>
      <c r="B119" s="177">
        <v>0</v>
      </c>
      <c r="C119" s="177">
        <v>0</v>
      </c>
      <c r="D119" s="177">
        <v>0</v>
      </c>
      <c r="E119" s="177">
        <v>0</v>
      </c>
      <c r="F119" s="177">
        <v>0</v>
      </c>
      <c r="G119" s="177">
        <f t="shared" si="25"/>
        <v>0</v>
      </c>
    </row>
    <row r="120" spans="1:7" x14ac:dyDescent="0.25">
      <c r="A120" s="86" t="s">
        <v>348</v>
      </c>
      <c r="B120" s="177">
        <v>0</v>
      </c>
      <c r="C120" s="177">
        <v>0</v>
      </c>
      <c r="D120" s="177">
        <v>0</v>
      </c>
      <c r="E120" s="177">
        <v>0</v>
      </c>
      <c r="F120" s="177">
        <v>0</v>
      </c>
      <c r="G120" s="177">
        <f t="shared" si="25"/>
        <v>0</v>
      </c>
    </row>
    <row r="121" spans="1:7" x14ac:dyDescent="0.25">
      <c r="A121" s="86" t="s">
        <v>349</v>
      </c>
      <c r="B121" s="177">
        <v>0</v>
      </c>
      <c r="C121" s="177">
        <v>0</v>
      </c>
      <c r="D121" s="177">
        <v>0</v>
      </c>
      <c r="E121" s="177">
        <v>0</v>
      </c>
      <c r="F121" s="177">
        <v>0</v>
      </c>
      <c r="G121" s="177">
        <f t="shared" si="25"/>
        <v>0</v>
      </c>
    </row>
    <row r="122" spans="1:7" x14ac:dyDescent="0.25">
      <c r="A122" s="86" t="s">
        <v>350</v>
      </c>
      <c r="B122" s="177">
        <v>0</v>
      </c>
      <c r="C122" s="177">
        <v>0</v>
      </c>
      <c r="D122" s="177">
        <v>0</v>
      </c>
      <c r="E122" s="177">
        <v>0</v>
      </c>
      <c r="F122" s="177">
        <v>0</v>
      </c>
      <c r="G122" s="177">
        <f t="shared" si="25"/>
        <v>0</v>
      </c>
    </row>
    <row r="123" spans="1:7" x14ac:dyDescent="0.25">
      <c r="A123" s="85" t="s">
        <v>351</v>
      </c>
      <c r="B123" s="177">
        <f t="shared" ref="B123:G123" si="26">SUM(B124:B132)</f>
        <v>37000000</v>
      </c>
      <c r="C123" s="177">
        <f t="shared" si="26"/>
        <v>14623987.039999999</v>
      </c>
      <c r="D123" s="177">
        <f t="shared" si="26"/>
        <v>51623987.039999999</v>
      </c>
      <c r="E123" s="177">
        <f t="shared" si="26"/>
        <v>437071</v>
      </c>
      <c r="F123" s="177">
        <f t="shared" si="26"/>
        <v>437071</v>
      </c>
      <c r="G123" s="177">
        <f t="shared" si="26"/>
        <v>51186916.039999999</v>
      </c>
    </row>
    <row r="124" spans="1:7" x14ac:dyDescent="0.25">
      <c r="A124" s="86" t="s">
        <v>352</v>
      </c>
      <c r="B124" s="177">
        <v>0</v>
      </c>
      <c r="C124" s="177">
        <v>6498300.9400000004</v>
      </c>
      <c r="D124" s="177">
        <v>6498300.9400000004</v>
      </c>
      <c r="E124" s="177">
        <v>0</v>
      </c>
      <c r="F124" s="177">
        <v>0</v>
      </c>
      <c r="G124" s="177">
        <f>D124-E124</f>
        <v>6498300.9400000004</v>
      </c>
    </row>
    <row r="125" spans="1:7" x14ac:dyDescent="0.25">
      <c r="A125" s="86" t="s">
        <v>353</v>
      </c>
      <c r="B125" s="177">
        <v>0</v>
      </c>
      <c r="C125" s="177">
        <v>23933.17</v>
      </c>
      <c r="D125" s="177">
        <v>23933.17</v>
      </c>
      <c r="E125" s="177">
        <v>0</v>
      </c>
      <c r="F125" s="177">
        <v>0</v>
      </c>
      <c r="G125" s="177">
        <f t="shared" ref="G125:G132" si="27">D125-E125</f>
        <v>23933.17</v>
      </c>
    </row>
    <row r="126" spans="1:7" x14ac:dyDescent="0.25">
      <c r="A126" s="86" t="s">
        <v>354</v>
      </c>
      <c r="B126" s="177">
        <v>37000000</v>
      </c>
      <c r="C126" s="177">
        <v>6943433.0700000003</v>
      </c>
      <c r="D126" s="177">
        <v>43943433.07</v>
      </c>
      <c r="E126" s="177">
        <v>437071</v>
      </c>
      <c r="F126" s="177">
        <v>437071</v>
      </c>
      <c r="G126" s="177">
        <f t="shared" si="27"/>
        <v>43506362.07</v>
      </c>
    </row>
    <row r="127" spans="1:7" x14ac:dyDescent="0.25">
      <c r="A127" s="86" t="s">
        <v>355</v>
      </c>
      <c r="B127" s="177">
        <v>0</v>
      </c>
      <c r="C127" s="177">
        <v>0</v>
      </c>
      <c r="D127" s="177">
        <v>0</v>
      </c>
      <c r="E127" s="177">
        <v>0</v>
      </c>
      <c r="F127" s="177">
        <v>0</v>
      </c>
      <c r="G127" s="177">
        <f t="shared" si="27"/>
        <v>0</v>
      </c>
    </row>
    <row r="128" spans="1:7" x14ac:dyDescent="0.25">
      <c r="A128" s="86" t="s">
        <v>356</v>
      </c>
      <c r="B128" s="177">
        <v>0</v>
      </c>
      <c r="C128" s="177">
        <v>0</v>
      </c>
      <c r="D128" s="177">
        <v>0</v>
      </c>
      <c r="E128" s="177">
        <v>0</v>
      </c>
      <c r="F128" s="177">
        <v>0</v>
      </c>
      <c r="G128" s="177">
        <f t="shared" si="27"/>
        <v>0</v>
      </c>
    </row>
    <row r="129" spans="1:7" x14ac:dyDescent="0.25">
      <c r="A129" s="86" t="s">
        <v>357</v>
      </c>
      <c r="B129" s="177">
        <v>0</v>
      </c>
      <c r="C129" s="177">
        <v>308830.42</v>
      </c>
      <c r="D129" s="177">
        <v>308830.42</v>
      </c>
      <c r="E129" s="177">
        <v>0</v>
      </c>
      <c r="F129" s="177">
        <v>0</v>
      </c>
      <c r="G129" s="177">
        <f t="shared" si="27"/>
        <v>308830.42</v>
      </c>
    </row>
    <row r="130" spans="1:7" x14ac:dyDescent="0.25">
      <c r="A130" s="86" t="s">
        <v>358</v>
      </c>
      <c r="B130" s="177">
        <v>0</v>
      </c>
      <c r="C130" s="177">
        <v>75000</v>
      </c>
      <c r="D130" s="177">
        <v>75000</v>
      </c>
      <c r="E130" s="177">
        <v>0</v>
      </c>
      <c r="F130" s="177">
        <v>0</v>
      </c>
      <c r="G130" s="177">
        <f t="shared" si="27"/>
        <v>75000</v>
      </c>
    </row>
    <row r="131" spans="1:7" x14ac:dyDescent="0.25">
      <c r="A131" s="86" t="s">
        <v>359</v>
      </c>
      <c r="B131" s="177">
        <v>0</v>
      </c>
      <c r="C131" s="177">
        <v>0</v>
      </c>
      <c r="D131" s="177">
        <v>0</v>
      </c>
      <c r="E131" s="177">
        <v>0</v>
      </c>
      <c r="F131" s="177">
        <v>0</v>
      </c>
      <c r="G131" s="177">
        <f t="shared" si="27"/>
        <v>0</v>
      </c>
    </row>
    <row r="132" spans="1:7" x14ac:dyDescent="0.25">
      <c r="A132" s="86" t="s">
        <v>360</v>
      </c>
      <c r="B132" s="177">
        <v>0</v>
      </c>
      <c r="C132" s="177">
        <v>774489.44</v>
      </c>
      <c r="D132" s="177">
        <v>774489.44</v>
      </c>
      <c r="E132" s="177">
        <v>0</v>
      </c>
      <c r="F132" s="177">
        <v>0</v>
      </c>
      <c r="G132" s="177">
        <f t="shared" si="27"/>
        <v>774489.44</v>
      </c>
    </row>
    <row r="133" spans="1:7" x14ac:dyDescent="0.25">
      <c r="A133" s="85" t="s">
        <v>361</v>
      </c>
      <c r="B133" s="177">
        <f t="shared" ref="B133:G133" si="28">SUM(B134:B136)</f>
        <v>24115068</v>
      </c>
      <c r="C133" s="177">
        <f t="shared" si="28"/>
        <v>36841980.240000002</v>
      </c>
      <c r="D133" s="177">
        <f t="shared" si="28"/>
        <v>60957048.240000002</v>
      </c>
      <c r="E133" s="177">
        <f t="shared" si="28"/>
        <v>23120335.100000001</v>
      </c>
      <c r="F133" s="177">
        <f t="shared" si="28"/>
        <v>23120335.100000001</v>
      </c>
      <c r="G133" s="177">
        <f t="shared" si="28"/>
        <v>37836713.140000001</v>
      </c>
    </row>
    <row r="134" spans="1:7" x14ac:dyDescent="0.25">
      <c r="A134" s="86" t="s">
        <v>362</v>
      </c>
      <c r="B134" s="177">
        <v>0</v>
      </c>
      <c r="C134" s="177">
        <v>0</v>
      </c>
      <c r="D134" s="177">
        <v>0</v>
      </c>
      <c r="E134" s="177">
        <v>0</v>
      </c>
      <c r="F134" s="177">
        <v>0</v>
      </c>
      <c r="G134" s="177">
        <f>D134-E134</f>
        <v>0</v>
      </c>
    </row>
    <row r="135" spans="1:7" x14ac:dyDescent="0.25">
      <c r="A135" s="86" t="s">
        <v>363</v>
      </c>
      <c r="B135" s="177">
        <v>24115068</v>
      </c>
      <c r="C135" s="177">
        <v>36841980.240000002</v>
      </c>
      <c r="D135" s="177">
        <v>60957048.240000002</v>
      </c>
      <c r="E135" s="177">
        <v>23120335.100000001</v>
      </c>
      <c r="F135" s="177">
        <v>23120335.100000001</v>
      </c>
      <c r="G135" s="177">
        <f>D135-E135</f>
        <v>37836713.140000001</v>
      </c>
    </row>
    <row r="136" spans="1:7" x14ac:dyDescent="0.25">
      <c r="A136" s="86" t="s">
        <v>364</v>
      </c>
      <c r="B136" s="177">
        <v>0</v>
      </c>
      <c r="C136" s="177">
        <v>0</v>
      </c>
      <c r="D136" s="177">
        <v>0</v>
      </c>
      <c r="E136" s="177">
        <v>0</v>
      </c>
      <c r="F136" s="177">
        <v>0</v>
      </c>
      <c r="G136" s="177">
        <f>D136-E136</f>
        <v>0</v>
      </c>
    </row>
    <row r="137" spans="1:7" x14ac:dyDescent="0.25">
      <c r="A137" s="85" t="s">
        <v>365</v>
      </c>
      <c r="B137" s="177">
        <f t="shared" ref="B137:G137" si="29">SUM(B138:B142,B144:B145)</f>
        <v>0</v>
      </c>
      <c r="C137" s="177">
        <f t="shared" si="29"/>
        <v>0</v>
      </c>
      <c r="D137" s="177">
        <f t="shared" si="29"/>
        <v>0</v>
      </c>
      <c r="E137" s="177">
        <f t="shared" si="29"/>
        <v>0</v>
      </c>
      <c r="F137" s="177">
        <f t="shared" si="29"/>
        <v>0</v>
      </c>
      <c r="G137" s="177">
        <f t="shared" si="29"/>
        <v>0</v>
      </c>
    </row>
    <row r="138" spans="1:7" x14ac:dyDescent="0.25">
      <c r="A138" s="86" t="s">
        <v>366</v>
      </c>
      <c r="B138" s="177">
        <v>0</v>
      </c>
      <c r="C138" s="177">
        <v>0</v>
      </c>
      <c r="D138" s="177">
        <v>0</v>
      </c>
      <c r="E138" s="177">
        <v>0</v>
      </c>
      <c r="F138" s="177">
        <v>0</v>
      </c>
      <c r="G138" s="177">
        <f>D138-E138</f>
        <v>0</v>
      </c>
    </row>
    <row r="139" spans="1:7" x14ac:dyDescent="0.25">
      <c r="A139" s="86" t="s">
        <v>367</v>
      </c>
      <c r="B139" s="177">
        <v>0</v>
      </c>
      <c r="C139" s="177">
        <v>0</v>
      </c>
      <c r="D139" s="177">
        <v>0</v>
      </c>
      <c r="E139" s="177">
        <v>0</v>
      </c>
      <c r="F139" s="177">
        <v>0</v>
      </c>
      <c r="G139" s="177">
        <f t="shared" ref="G139:G145" si="30">D139-E139</f>
        <v>0</v>
      </c>
    </row>
    <row r="140" spans="1:7" x14ac:dyDescent="0.25">
      <c r="A140" s="86" t="s">
        <v>368</v>
      </c>
      <c r="B140" s="177">
        <v>0</v>
      </c>
      <c r="C140" s="177">
        <v>0</v>
      </c>
      <c r="D140" s="177">
        <v>0</v>
      </c>
      <c r="E140" s="177">
        <v>0</v>
      </c>
      <c r="F140" s="177">
        <v>0</v>
      </c>
      <c r="G140" s="177">
        <f t="shared" si="30"/>
        <v>0</v>
      </c>
    </row>
    <row r="141" spans="1:7" x14ac:dyDescent="0.25">
      <c r="A141" s="86" t="s">
        <v>369</v>
      </c>
      <c r="B141" s="177">
        <v>0</v>
      </c>
      <c r="C141" s="177">
        <v>0</v>
      </c>
      <c r="D141" s="177">
        <v>0</v>
      </c>
      <c r="E141" s="177">
        <v>0</v>
      </c>
      <c r="F141" s="177">
        <v>0</v>
      </c>
      <c r="G141" s="177">
        <f t="shared" si="30"/>
        <v>0</v>
      </c>
    </row>
    <row r="142" spans="1:7" x14ac:dyDescent="0.25">
      <c r="A142" s="86" t="s">
        <v>370</v>
      </c>
      <c r="B142" s="177">
        <v>0</v>
      </c>
      <c r="C142" s="177">
        <v>0</v>
      </c>
      <c r="D142" s="177">
        <v>0</v>
      </c>
      <c r="E142" s="177">
        <v>0</v>
      </c>
      <c r="F142" s="177">
        <v>0</v>
      </c>
      <c r="G142" s="177">
        <f t="shared" si="30"/>
        <v>0</v>
      </c>
    </row>
    <row r="143" spans="1:7" x14ac:dyDescent="0.25">
      <c r="A143" s="86" t="s">
        <v>371</v>
      </c>
      <c r="B143" s="177">
        <v>0</v>
      </c>
      <c r="C143" s="177">
        <v>0</v>
      </c>
      <c r="D143" s="177">
        <v>0</v>
      </c>
      <c r="E143" s="177">
        <v>0</v>
      </c>
      <c r="F143" s="177">
        <v>0</v>
      </c>
      <c r="G143" s="177">
        <f t="shared" si="30"/>
        <v>0</v>
      </c>
    </row>
    <row r="144" spans="1:7" x14ac:dyDescent="0.25">
      <c r="A144" s="86" t="s">
        <v>372</v>
      </c>
      <c r="B144" s="177">
        <v>0</v>
      </c>
      <c r="C144" s="177">
        <v>0</v>
      </c>
      <c r="D144" s="177">
        <v>0</v>
      </c>
      <c r="E144" s="177">
        <v>0</v>
      </c>
      <c r="F144" s="177">
        <v>0</v>
      </c>
      <c r="G144" s="177">
        <f t="shared" si="30"/>
        <v>0</v>
      </c>
    </row>
    <row r="145" spans="1:7" x14ac:dyDescent="0.25">
      <c r="A145" s="86" t="s">
        <v>373</v>
      </c>
      <c r="B145" s="177">
        <v>0</v>
      </c>
      <c r="C145" s="177">
        <v>0</v>
      </c>
      <c r="D145" s="177">
        <v>0</v>
      </c>
      <c r="E145" s="177">
        <v>0</v>
      </c>
      <c r="F145" s="177">
        <v>0</v>
      </c>
      <c r="G145" s="177">
        <f t="shared" si="30"/>
        <v>0</v>
      </c>
    </row>
    <row r="146" spans="1:7" x14ac:dyDescent="0.25">
      <c r="A146" s="85" t="s">
        <v>374</v>
      </c>
      <c r="B146" s="177">
        <f t="shared" ref="B146:G146" si="31">SUM(B147:B149)</f>
        <v>0</v>
      </c>
      <c r="C146" s="177">
        <f t="shared" si="31"/>
        <v>0</v>
      </c>
      <c r="D146" s="177">
        <f t="shared" si="31"/>
        <v>0</v>
      </c>
      <c r="E146" s="177">
        <f t="shared" si="31"/>
        <v>0</v>
      </c>
      <c r="F146" s="177">
        <f t="shared" si="31"/>
        <v>0</v>
      </c>
      <c r="G146" s="177">
        <f t="shared" si="31"/>
        <v>0</v>
      </c>
    </row>
    <row r="147" spans="1:7" x14ac:dyDescent="0.25">
      <c r="A147" s="86" t="s">
        <v>375</v>
      </c>
      <c r="B147" s="177">
        <v>0</v>
      </c>
      <c r="C147" s="177">
        <v>0</v>
      </c>
      <c r="D147" s="177">
        <v>0</v>
      </c>
      <c r="E147" s="177">
        <v>0</v>
      </c>
      <c r="F147" s="177">
        <v>0</v>
      </c>
      <c r="G147" s="177">
        <f>D147-E147</f>
        <v>0</v>
      </c>
    </row>
    <row r="148" spans="1:7" x14ac:dyDescent="0.25">
      <c r="A148" s="86" t="s">
        <v>376</v>
      </c>
      <c r="B148" s="177">
        <v>0</v>
      </c>
      <c r="C148" s="177">
        <v>0</v>
      </c>
      <c r="D148" s="177">
        <v>0</v>
      </c>
      <c r="E148" s="177">
        <v>0</v>
      </c>
      <c r="F148" s="177">
        <v>0</v>
      </c>
      <c r="G148" s="177">
        <f>D148-E148</f>
        <v>0</v>
      </c>
    </row>
    <row r="149" spans="1:7" x14ac:dyDescent="0.25">
      <c r="A149" s="86" t="s">
        <v>377</v>
      </c>
      <c r="B149" s="177">
        <v>0</v>
      </c>
      <c r="C149" s="177">
        <v>0</v>
      </c>
      <c r="D149" s="177">
        <v>0</v>
      </c>
      <c r="E149" s="177">
        <v>0</v>
      </c>
      <c r="F149" s="177">
        <v>0</v>
      </c>
      <c r="G149" s="177">
        <f>D149-E149</f>
        <v>0</v>
      </c>
    </row>
    <row r="150" spans="1:7" x14ac:dyDescent="0.25">
      <c r="A150" s="85" t="s">
        <v>378</v>
      </c>
      <c r="B150" s="177">
        <f t="shared" ref="B150:G150" si="32">SUM(B151:B157)</f>
        <v>0</v>
      </c>
      <c r="C150" s="177">
        <f t="shared" si="32"/>
        <v>0</v>
      </c>
      <c r="D150" s="177">
        <f t="shared" si="32"/>
        <v>0</v>
      </c>
      <c r="E150" s="177">
        <f t="shared" si="32"/>
        <v>0</v>
      </c>
      <c r="F150" s="177">
        <f t="shared" si="32"/>
        <v>0</v>
      </c>
      <c r="G150" s="177">
        <f t="shared" si="32"/>
        <v>0</v>
      </c>
    </row>
    <row r="151" spans="1:7" x14ac:dyDescent="0.25">
      <c r="A151" s="86" t="s">
        <v>379</v>
      </c>
      <c r="B151" s="177">
        <v>0</v>
      </c>
      <c r="C151" s="177">
        <v>0</v>
      </c>
      <c r="D151" s="177">
        <v>0</v>
      </c>
      <c r="E151" s="177">
        <v>0</v>
      </c>
      <c r="F151" s="177">
        <v>0</v>
      </c>
      <c r="G151" s="177">
        <f>D151-E151</f>
        <v>0</v>
      </c>
    </row>
    <row r="152" spans="1:7" x14ac:dyDescent="0.25">
      <c r="A152" s="86" t="s">
        <v>380</v>
      </c>
      <c r="B152" s="177">
        <v>0</v>
      </c>
      <c r="C152" s="177">
        <v>0</v>
      </c>
      <c r="D152" s="177">
        <v>0</v>
      </c>
      <c r="E152" s="177">
        <v>0</v>
      </c>
      <c r="F152" s="177">
        <v>0</v>
      </c>
      <c r="G152" s="177">
        <f t="shared" ref="G152:G157" si="33">D152-E152</f>
        <v>0</v>
      </c>
    </row>
    <row r="153" spans="1:7" x14ac:dyDescent="0.25">
      <c r="A153" s="86" t="s">
        <v>381</v>
      </c>
      <c r="B153" s="177">
        <v>0</v>
      </c>
      <c r="C153" s="177">
        <v>0</v>
      </c>
      <c r="D153" s="177">
        <v>0</v>
      </c>
      <c r="E153" s="177">
        <v>0</v>
      </c>
      <c r="F153" s="177">
        <v>0</v>
      </c>
      <c r="G153" s="177">
        <f t="shared" si="33"/>
        <v>0</v>
      </c>
    </row>
    <row r="154" spans="1:7" x14ac:dyDescent="0.25">
      <c r="A154" s="88" t="s">
        <v>382</v>
      </c>
      <c r="B154" s="177">
        <v>0</v>
      </c>
      <c r="C154" s="177">
        <v>0</v>
      </c>
      <c r="D154" s="177">
        <v>0</v>
      </c>
      <c r="E154" s="177">
        <v>0</v>
      </c>
      <c r="F154" s="177">
        <v>0</v>
      </c>
      <c r="G154" s="177">
        <f t="shared" si="33"/>
        <v>0</v>
      </c>
    </row>
    <row r="155" spans="1:7" x14ac:dyDescent="0.25">
      <c r="A155" s="86" t="s">
        <v>383</v>
      </c>
      <c r="B155" s="177">
        <v>0</v>
      </c>
      <c r="C155" s="177">
        <v>0</v>
      </c>
      <c r="D155" s="177">
        <v>0</v>
      </c>
      <c r="E155" s="177">
        <v>0</v>
      </c>
      <c r="F155" s="177">
        <v>0</v>
      </c>
      <c r="G155" s="177">
        <f t="shared" si="33"/>
        <v>0</v>
      </c>
    </row>
    <row r="156" spans="1:7" x14ac:dyDescent="0.25">
      <c r="A156" s="86" t="s">
        <v>384</v>
      </c>
      <c r="B156" s="177">
        <v>0</v>
      </c>
      <c r="C156" s="177">
        <v>0</v>
      </c>
      <c r="D156" s="177">
        <v>0</v>
      </c>
      <c r="E156" s="177">
        <v>0</v>
      </c>
      <c r="F156" s="177">
        <v>0</v>
      </c>
      <c r="G156" s="177">
        <f t="shared" si="33"/>
        <v>0</v>
      </c>
    </row>
    <row r="157" spans="1:7" x14ac:dyDescent="0.25">
      <c r="A157" s="86" t="s">
        <v>385</v>
      </c>
      <c r="B157" s="177">
        <v>0</v>
      </c>
      <c r="C157" s="177">
        <v>0</v>
      </c>
      <c r="D157" s="177">
        <v>0</v>
      </c>
      <c r="E157" s="177">
        <v>0</v>
      </c>
      <c r="F157" s="177">
        <v>0</v>
      </c>
      <c r="G157" s="177">
        <f t="shared" si="33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387</v>
      </c>
      <c r="B159" s="91">
        <f t="shared" ref="B159:G159" si="34">B9+B84</f>
        <v>4017403857</v>
      </c>
      <c r="C159" s="91">
        <f t="shared" si="34"/>
        <v>284173120.68000001</v>
      </c>
      <c r="D159" s="91">
        <f t="shared" si="34"/>
        <v>4301576977.6799994</v>
      </c>
      <c r="E159" s="91">
        <f t="shared" si="34"/>
        <v>859226902.18000007</v>
      </c>
      <c r="F159" s="91">
        <f t="shared" si="34"/>
        <v>841125270.47000003</v>
      </c>
      <c r="G159" s="91">
        <f t="shared" si="34"/>
        <v>3442350075.5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82 B84:G157" xr:uid="{2669DE48-2E68-4B16-95ED-15E0A31CF47A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3:F83 B158:F159" unlockedFormula="1"/>
    <ignoredError sqref="G83 G158:G159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0"/>
  <sheetViews>
    <sheetView showGridLines="0" zoomScale="78" zoomScaleNormal="70" workbookViewId="0">
      <selection activeCell="J22" sqref="J22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3" t="s">
        <v>388</v>
      </c>
      <c r="B1" s="154"/>
      <c r="C1" s="154"/>
      <c r="D1" s="154"/>
      <c r="E1" s="154"/>
      <c r="F1" s="154"/>
      <c r="G1" s="155"/>
    </row>
    <row r="2" spans="1:7" ht="15" customHeight="1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304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389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3</v>
      </c>
      <c r="B6" s="119"/>
      <c r="C6" s="119"/>
      <c r="D6" s="119"/>
      <c r="E6" s="119"/>
      <c r="F6" s="119"/>
      <c r="G6" s="120"/>
    </row>
    <row r="7" spans="1:7" ht="15" customHeight="1" x14ac:dyDescent="0.25">
      <c r="A7" s="148" t="s">
        <v>7</v>
      </c>
      <c r="B7" s="150" t="s">
        <v>306</v>
      </c>
      <c r="C7" s="150"/>
      <c r="D7" s="150"/>
      <c r="E7" s="150"/>
      <c r="F7" s="150"/>
      <c r="G7" s="152" t="s">
        <v>307</v>
      </c>
    </row>
    <row r="8" spans="1:7" ht="30" x14ac:dyDescent="0.25">
      <c r="A8" s="149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1"/>
    </row>
    <row r="9" spans="1:7" ht="15.75" customHeight="1" x14ac:dyDescent="0.25">
      <c r="A9" s="27" t="s">
        <v>390</v>
      </c>
      <c r="B9" s="31">
        <f>SUM(B10:B17)</f>
        <v>1794423068.3099999</v>
      </c>
      <c r="C9" s="31">
        <f t="shared" ref="C9:G9" si="0">SUM(C10:C17)</f>
        <v>132966627.66</v>
      </c>
      <c r="D9" s="31">
        <f t="shared" si="0"/>
        <v>1927389695.97</v>
      </c>
      <c r="E9" s="31">
        <f t="shared" si="0"/>
        <v>347630695.95999998</v>
      </c>
      <c r="F9" s="31">
        <f t="shared" si="0"/>
        <v>336725986.26999998</v>
      </c>
      <c r="G9" s="31">
        <f t="shared" si="0"/>
        <v>1579759000.01</v>
      </c>
    </row>
    <row r="10" spans="1:7" x14ac:dyDescent="0.25">
      <c r="A10" s="65" t="s">
        <v>562</v>
      </c>
      <c r="B10" s="77">
        <v>1167601672.72</v>
      </c>
      <c r="C10" s="77">
        <v>-42513043.219999999</v>
      </c>
      <c r="D10" s="77">
        <v>1125088629.5</v>
      </c>
      <c r="E10" s="77">
        <v>190828477.69</v>
      </c>
      <c r="F10" s="77">
        <v>183853969.72</v>
      </c>
      <c r="G10" s="77">
        <v>934260151.80999994</v>
      </c>
    </row>
    <row r="11" spans="1:7" x14ac:dyDescent="0.25">
      <c r="A11" s="65" t="s">
        <v>563</v>
      </c>
      <c r="B11" s="77">
        <v>222962583</v>
      </c>
      <c r="C11" s="77">
        <v>63570815.770000003</v>
      </c>
      <c r="D11" s="77">
        <v>286533398.76999998</v>
      </c>
      <c r="E11" s="77">
        <v>58062126.710000001</v>
      </c>
      <c r="F11" s="77">
        <v>56923106.649999999</v>
      </c>
      <c r="G11" s="77">
        <v>228471272.05999997</v>
      </c>
    </row>
    <row r="12" spans="1:7" x14ac:dyDescent="0.25">
      <c r="A12" s="65" t="s">
        <v>564</v>
      </c>
      <c r="B12" s="77">
        <v>109836559.69</v>
      </c>
      <c r="C12" s="77">
        <v>33726584.509999998</v>
      </c>
      <c r="D12" s="77">
        <v>143563144.19999999</v>
      </c>
      <c r="E12" s="77">
        <v>25851886.600000001</v>
      </c>
      <c r="F12" s="77">
        <v>25667812.289999999</v>
      </c>
      <c r="G12" s="77">
        <v>117711257.59999999</v>
      </c>
    </row>
    <row r="13" spans="1:7" x14ac:dyDescent="0.25">
      <c r="A13" s="65" t="s">
        <v>565</v>
      </c>
      <c r="B13" s="77">
        <v>89154622.379999995</v>
      </c>
      <c r="C13" s="77">
        <v>26914022.350000001</v>
      </c>
      <c r="D13" s="77">
        <v>116068644.73</v>
      </c>
      <c r="E13" s="77">
        <v>25048220.550000001</v>
      </c>
      <c r="F13" s="77">
        <v>24558962.16</v>
      </c>
      <c r="G13" s="77">
        <v>91020424.180000007</v>
      </c>
    </row>
    <row r="14" spans="1:7" x14ac:dyDescent="0.25">
      <c r="A14" s="65" t="s">
        <v>566</v>
      </c>
      <c r="B14" s="77">
        <v>61602141.950000003</v>
      </c>
      <c r="C14" s="77">
        <v>28621090.469999999</v>
      </c>
      <c r="D14" s="77">
        <v>90223232.420000002</v>
      </c>
      <c r="E14" s="77">
        <v>13781588.779999999</v>
      </c>
      <c r="F14" s="77">
        <v>13561751.98</v>
      </c>
      <c r="G14" s="77">
        <v>76441643.640000001</v>
      </c>
    </row>
    <row r="15" spans="1:7" x14ac:dyDescent="0.25">
      <c r="A15" s="65" t="s">
        <v>567</v>
      </c>
      <c r="B15" s="77">
        <v>143265488.56999999</v>
      </c>
      <c r="C15" s="77">
        <v>22647157.780000001</v>
      </c>
      <c r="D15" s="77">
        <v>165912646.34999999</v>
      </c>
      <c r="E15" s="77">
        <v>34058395.630000003</v>
      </c>
      <c r="F15" s="77">
        <v>32160383.469999999</v>
      </c>
      <c r="G15" s="77">
        <v>131854250.72</v>
      </c>
    </row>
    <row r="16" spans="1:7" x14ac:dyDescent="0.25">
      <c r="A16" s="65" t="s">
        <v>391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392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393</v>
      </c>
      <c r="B19" s="4">
        <f>SUM(B20:B27)</f>
        <v>2222980788.6900001</v>
      </c>
      <c r="C19" s="4">
        <f t="shared" ref="C19:G19" si="1">SUM(C20:C27)</f>
        <v>151206493.01999998</v>
      </c>
      <c r="D19" s="4">
        <f t="shared" si="1"/>
        <v>2374187281.71</v>
      </c>
      <c r="E19" s="4">
        <f t="shared" si="1"/>
        <v>511596206.22000003</v>
      </c>
      <c r="F19" s="4">
        <f t="shared" si="1"/>
        <v>504399284.19999999</v>
      </c>
      <c r="G19" s="4">
        <f t="shared" si="1"/>
        <v>1862591075.4900002</v>
      </c>
    </row>
    <row r="20" spans="1:7" x14ac:dyDescent="0.25">
      <c r="A20" s="65" t="s">
        <v>562</v>
      </c>
      <c r="B20" s="77">
        <v>643400324.27999997</v>
      </c>
      <c r="C20" s="77">
        <v>87987444.319999993</v>
      </c>
      <c r="D20" s="77">
        <v>731387768.60000002</v>
      </c>
      <c r="E20" s="77">
        <v>83720101.489999995</v>
      </c>
      <c r="F20" s="77">
        <v>81257245.549999997</v>
      </c>
      <c r="G20" s="77">
        <v>647667667.11000001</v>
      </c>
    </row>
    <row r="21" spans="1:7" x14ac:dyDescent="0.25">
      <c r="A21" s="65" t="s">
        <v>563</v>
      </c>
      <c r="B21" s="77">
        <v>674557709.76999998</v>
      </c>
      <c r="C21" s="77">
        <v>34934472.130000003</v>
      </c>
      <c r="D21" s="77">
        <v>709492181.89999998</v>
      </c>
      <c r="E21" s="77">
        <v>193424424.09</v>
      </c>
      <c r="F21" s="77">
        <v>191044435.86000001</v>
      </c>
      <c r="G21" s="77">
        <v>516067757.80999994</v>
      </c>
    </row>
    <row r="22" spans="1:7" x14ac:dyDescent="0.25">
      <c r="A22" s="65" t="s">
        <v>564</v>
      </c>
      <c r="B22" s="77">
        <v>260283429.30000001</v>
      </c>
      <c r="C22" s="77">
        <v>9419654.3100000005</v>
      </c>
      <c r="D22" s="77">
        <v>269703083.61000001</v>
      </c>
      <c r="E22" s="77">
        <v>65854974.159999996</v>
      </c>
      <c r="F22" s="77">
        <v>65182823.520000003</v>
      </c>
      <c r="G22" s="77">
        <v>203848109.45000002</v>
      </c>
    </row>
    <row r="23" spans="1:7" x14ac:dyDescent="0.25">
      <c r="A23" s="65" t="s">
        <v>565</v>
      </c>
      <c r="B23" s="77">
        <v>227546129.41999999</v>
      </c>
      <c r="C23" s="77">
        <v>10147237.560000001</v>
      </c>
      <c r="D23" s="77">
        <v>237693366.97999999</v>
      </c>
      <c r="E23" s="77">
        <v>61467820.32</v>
      </c>
      <c r="F23" s="77">
        <v>60755428.890000001</v>
      </c>
      <c r="G23" s="77">
        <v>176225546.66</v>
      </c>
    </row>
    <row r="24" spans="1:7" x14ac:dyDescent="0.25">
      <c r="A24" s="65" t="s">
        <v>566</v>
      </c>
      <c r="B24" s="77">
        <v>155177954.74000001</v>
      </c>
      <c r="C24" s="77">
        <v>2188777.19</v>
      </c>
      <c r="D24" s="77">
        <v>157366731.93000001</v>
      </c>
      <c r="E24" s="77">
        <v>40184177.780000001</v>
      </c>
      <c r="F24" s="77">
        <v>39772303.979999997</v>
      </c>
      <c r="G24" s="77">
        <v>117182554.15000001</v>
      </c>
    </row>
    <row r="25" spans="1:7" x14ac:dyDescent="0.25">
      <c r="A25" s="65" t="s">
        <v>567</v>
      </c>
      <c r="B25" s="77">
        <v>262015241.18000001</v>
      </c>
      <c r="C25" s="77">
        <v>6528907.5099999998</v>
      </c>
      <c r="D25" s="77">
        <v>268544148.69</v>
      </c>
      <c r="E25" s="77">
        <v>66944708.380000003</v>
      </c>
      <c r="F25" s="77">
        <v>66387046.399999999</v>
      </c>
      <c r="G25" s="77">
        <v>201599440.31</v>
      </c>
    </row>
    <row r="26" spans="1:7" x14ac:dyDescent="0.25">
      <c r="A26" s="65" t="s">
        <v>391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392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387</v>
      </c>
      <c r="B29" s="4">
        <f>SUM(B19,B9)</f>
        <v>4017403857</v>
      </c>
      <c r="C29" s="4">
        <f t="shared" ref="C29:G29" si="2">SUM(C19,C9)</f>
        <v>284173120.67999995</v>
      </c>
      <c r="D29" s="4">
        <f t="shared" si="2"/>
        <v>4301576977.6800003</v>
      </c>
      <c r="E29" s="4">
        <f t="shared" si="2"/>
        <v>859226902.18000007</v>
      </c>
      <c r="F29" s="4">
        <f t="shared" si="2"/>
        <v>841125270.47000003</v>
      </c>
      <c r="G29" s="4">
        <f t="shared" si="2"/>
        <v>3442350075.5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8:G19 B28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71EF-1B05-484F-9154-43BBC3224F66}">
  <sheetPr>
    <outlinePr summaryBelow="0"/>
  </sheetPr>
  <dimension ref="A1:G78"/>
  <sheetViews>
    <sheetView showGridLines="0" topLeftCell="A5" zoomScale="62" zoomScaleNormal="94" workbookViewId="0">
      <selection activeCell="N56" sqref="N5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21.5703125" bestFit="1" customWidth="1"/>
  </cols>
  <sheetData>
    <row r="1" spans="1:7" ht="40.9" customHeight="1" x14ac:dyDescent="0.25">
      <c r="A1" s="159" t="s">
        <v>394</v>
      </c>
      <c r="B1" s="160"/>
      <c r="C1" s="160"/>
      <c r="D1" s="160"/>
      <c r="E1" s="160"/>
      <c r="F1" s="160"/>
      <c r="G1" s="160"/>
    </row>
    <row r="2" spans="1:7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4"/>
    </row>
    <row r="3" spans="1:7" x14ac:dyDescent="0.25">
      <c r="A3" s="115" t="s">
        <v>395</v>
      </c>
      <c r="B3" s="116"/>
      <c r="C3" s="116"/>
      <c r="D3" s="116"/>
      <c r="E3" s="116"/>
      <c r="F3" s="116"/>
      <c r="G3" s="117"/>
    </row>
    <row r="4" spans="1:7" x14ac:dyDescent="0.25">
      <c r="A4" s="115" t="s">
        <v>396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3</v>
      </c>
      <c r="B6" s="119"/>
      <c r="C6" s="119"/>
      <c r="D6" s="119"/>
      <c r="E6" s="119"/>
      <c r="F6" s="119"/>
      <c r="G6" s="120"/>
    </row>
    <row r="7" spans="1:7" ht="15.75" customHeight="1" x14ac:dyDescent="0.25">
      <c r="A7" s="148" t="s">
        <v>7</v>
      </c>
      <c r="B7" s="156" t="s">
        <v>306</v>
      </c>
      <c r="C7" s="157"/>
      <c r="D7" s="157"/>
      <c r="E7" s="157"/>
      <c r="F7" s="158"/>
      <c r="G7" s="152" t="s">
        <v>397</v>
      </c>
    </row>
    <row r="8" spans="1:7" ht="30" x14ac:dyDescent="0.25">
      <c r="A8" s="149"/>
      <c r="B8" s="26" t="s">
        <v>308</v>
      </c>
      <c r="C8" s="7" t="s">
        <v>398</v>
      </c>
      <c r="D8" s="26" t="s">
        <v>310</v>
      </c>
      <c r="E8" s="26" t="s">
        <v>194</v>
      </c>
      <c r="F8" s="33" t="s">
        <v>211</v>
      </c>
      <c r="G8" s="151"/>
    </row>
    <row r="9" spans="1:7" ht="16.5" customHeight="1" x14ac:dyDescent="0.25">
      <c r="A9" s="27" t="s">
        <v>399</v>
      </c>
      <c r="B9" s="178">
        <f t="shared" ref="B9:G9" si="0">SUM(B10,B19,B27,B37)</f>
        <v>1794423068.3100016</v>
      </c>
      <c r="C9" s="178">
        <f t="shared" si="0"/>
        <v>132966627.66000001</v>
      </c>
      <c r="D9" s="178">
        <f t="shared" si="0"/>
        <v>1927389695.9699943</v>
      </c>
      <c r="E9" s="178">
        <f t="shared" si="0"/>
        <v>347630695.96000051</v>
      </c>
      <c r="F9" s="178">
        <f t="shared" si="0"/>
        <v>336725986.27000028</v>
      </c>
      <c r="G9" s="178">
        <f t="shared" si="0"/>
        <v>1579759000.0099938</v>
      </c>
    </row>
    <row r="10" spans="1:7" ht="15" customHeight="1" x14ac:dyDescent="0.25">
      <c r="A10" s="60" t="s">
        <v>400</v>
      </c>
      <c r="B10" s="179">
        <f t="shared" ref="B10:G10" si="1">SUM(B11:B18)</f>
        <v>0</v>
      </c>
      <c r="C10" s="179">
        <f t="shared" si="1"/>
        <v>0</v>
      </c>
      <c r="D10" s="179">
        <f t="shared" si="1"/>
        <v>0</v>
      </c>
      <c r="E10" s="179">
        <f t="shared" si="1"/>
        <v>0</v>
      </c>
      <c r="F10" s="179">
        <f t="shared" si="1"/>
        <v>0</v>
      </c>
      <c r="G10" s="179">
        <f t="shared" si="1"/>
        <v>0</v>
      </c>
    </row>
    <row r="11" spans="1:7" x14ac:dyDescent="0.25">
      <c r="A11" s="79" t="s">
        <v>401</v>
      </c>
      <c r="B11" s="179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f>D11-E11</f>
        <v>0</v>
      </c>
    </row>
    <row r="12" spans="1:7" x14ac:dyDescent="0.25">
      <c r="A12" s="79" t="s">
        <v>402</v>
      </c>
      <c r="B12" s="179">
        <v>0</v>
      </c>
      <c r="C12" s="179">
        <v>0</v>
      </c>
      <c r="D12" s="179">
        <v>0</v>
      </c>
      <c r="E12" s="179">
        <v>0</v>
      </c>
      <c r="F12" s="179">
        <v>0</v>
      </c>
      <c r="G12" s="179">
        <f t="shared" ref="G12:G18" si="2">D12-E12</f>
        <v>0</v>
      </c>
    </row>
    <row r="13" spans="1:7" x14ac:dyDescent="0.25">
      <c r="A13" s="79" t="s">
        <v>403</v>
      </c>
      <c r="B13" s="179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f t="shared" si="2"/>
        <v>0</v>
      </c>
    </row>
    <row r="14" spans="1:7" x14ac:dyDescent="0.25">
      <c r="A14" s="79" t="s">
        <v>404</v>
      </c>
      <c r="B14" s="179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f t="shared" si="2"/>
        <v>0</v>
      </c>
    </row>
    <row r="15" spans="1:7" x14ac:dyDescent="0.25">
      <c r="A15" s="79" t="s">
        <v>405</v>
      </c>
      <c r="B15" s="179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f t="shared" si="2"/>
        <v>0</v>
      </c>
    </row>
    <row r="16" spans="1:7" x14ac:dyDescent="0.25">
      <c r="A16" s="79" t="s">
        <v>406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f t="shared" si="2"/>
        <v>0</v>
      </c>
    </row>
    <row r="17" spans="1:7" x14ac:dyDescent="0.25">
      <c r="A17" s="79" t="s">
        <v>407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f t="shared" si="2"/>
        <v>0</v>
      </c>
    </row>
    <row r="18" spans="1:7" x14ac:dyDescent="0.25">
      <c r="A18" s="79" t="s">
        <v>408</v>
      </c>
      <c r="B18" s="179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f t="shared" si="2"/>
        <v>0</v>
      </c>
    </row>
    <row r="19" spans="1:7" x14ac:dyDescent="0.25">
      <c r="A19" s="60" t="s">
        <v>409</v>
      </c>
      <c r="B19" s="179">
        <f t="shared" ref="B19:G19" si="3">SUM(B20:B26)</f>
        <v>1709423426.5400016</v>
      </c>
      <c r="C19" s="179">
        <f t="shared" si="3"/>
        <v>126328943.11000001</v>
      </c>
      <c r="D19" s="179">
        <f t="shared" si="3"/>
        <v>1835752369.6499944</v>
      </c>
      <c r="E19" s="179">
        <f t="shared" si="3"/>
        <v>336504044.21000051</v>
      </c>
      <c r="F19" s="179">
        <f t="shared" si="3"/>
        <v>326060794.90000027</v>
      </c>
      <c r="G19" s="179">
        <f t="shared" si="3"/>
        <v>1499248325.4399939</v>
      </c>
    </row>
    <row r="20" spans="1:7" x14ac:dyDescent="0.25">
      <c r="A20" s="79" t="s">
        <v>410</v>
      </c>
      <c r="B20" s="179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f>D20-E20</f>
        <v>0</v>
      </c>
    </row>
    <row r="21" spans="1:7" x14ac:dyDescent="0.25">
      <c r="A21" s="79" t="s">
        <v>411</v>
      </c>
      <c r="B21" s="179">
        <v>0</v>
      </c>
      <c r="C21" s="179">
        <v>0</v>
      </c>
      <c r="D21" s="179">
        <v>0</v>
      </c>
      <c r="E21" s="179">
        <v>0</v>
      </c>
      <c r="F21" s="179">
        <v>0</v>
      </c>
      <c r="G21" s="179">
        <f t="shared" ref="G21:G26" si="4">D21-E21</f>
        <v>0</v>
      </c>
    </row>
    <row r="22" spans="1:7" x14ac:dyDescent="0.25">
      <c r="A22" s="79" t="s">
        <v>412</v>
      </c>
      <c r="B22" s="179">
        <v>0</v>
      </c>
      <c r="C22" s="179">
        <v>0</v>
      </c>
      <c r="D22" s="179">
        <v>0</v>
      </c>
      <c r="E22" s="179">
        <v>0</v>
      </c>
      <c r="F22" s="179">
        <v>0</v>
      </c>
      <c r="G22" s="179">
        <f t="shared" si="4"/>
        <v>0</v>
      </c>
    </row>
    <row r="23" spans="1:7" x14ac:dyDescent="0.25">
      <c r="A23" s="79" t="s">
        <v>413</v>
      </c>
      <c r="B23" s="179">
        <v>0</v>
      </c>
      <c r="C23" s="179">
        <v>0</v>
      </c>
      <c r="D23" s="179">
        <v>0</v>
      </c>
      <c r="E23" s="179">
        <v>0</v>
      </c>
      <c r="F23" s="179">
        <v>0</v>
      </c>
      <c r="G23" s="179">
        <f t="shared" si="4"/>
        <v>0</v>
      </c>
    </row>
    <row r="24" spans="1:7" x14ac:dyDescent="0.25">
      <c r="A24" s="79" t="s">
        <v>414</v>
      </c>
      <c r="B24" s="179">
        <v>1709423426.5400016</v>
      </c>
      <c r="C24" s="179">
        <v>126328943.11000001</v>
      </c>
      <c r="D24" s="179">
        <v>1835752369.6499944</v>
      </c>
      <c r="E24" s="179">
        <v>336504044.21000051</v>
      </c>
      <c r="F24" s="179">
        <v>326060794.90000027</v>
      </c>
      <c r="G24" s="179">
        <f>D24-E24</f>
        <v>1499248325.4399939</v>
      </c>
    </row>
    <row r="25" spans="1:7" x14ac:dyDescent="0.25">
      <c r="A25" s="79" t="s">
        <v>415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f t="shared" si="4"/>
        <v>0</v>
      </c>
    </row>
    <row r="26" spans="1:7" x14ac:dyDescent="0.25">
      <c r="A26" s="79" t="s">
        <v>416</v>
      </c>
      <c r="B26" s="179">
        <v>0</v>
      </c>
      <c r="C26" s="179">
        <v>0</v>
      </c>
      <c r="D26" s="179">
        <v>0</v>
      </c>
      <c r="E26" s="179">
        <v>0</v>
      </c>
      <c r="F26" s="179">
        <v>0</v>
      </c>
      <c r="G26" s="179">
        <f t="shared" si="4"/>
        <v>0</v>
      </c>
    </row>
    <row r="27" spans="1:7" x14ac:dyDescent="0.25">
      <c r="A27" s="60" t="s">
        <v>417</v>
      </c>
      <c r="B27" s="179">
        <f t="shared" ref="B27:G27" si="5">SUM(B28:B36)</f>
        <v>84999641.769999996</v>
      </c>
      <c r="C27" s="179">
        <f t="shared" si="5"/>
        <v>6637684.5499999961</v>
      </c>
      <c r="D27" s="179">
        <f t="shared" si="5"/>
        <v>91637326.319999993</v>
      </c>
      <c r="E27" s="179">
        <f t="shared" si="5"/>
        <v>11126651.749999996</v>
      </c>
      <c r="F27" s="179">
        <f t="shared" si="5"/>
        <v>10665191.369999997</v>
      </c>
      <c r="G27" s="179">
        <f t="shared" si="5"/>
        <v>80510674.569999993</v>
      </c>
    </row>
    <row r="28" spans="1:7" x14ac:dyDescent="0.25">
      <c r="A28" s="82" t="s">
        <v>418</v>
      </c>
      <c r="B28" s="179">
        <v>0</v>
      </c>
      <c r="C28" s="179">
        <v>0</v>
      </c>
      <c r="D28" s="179">
        <v>0</v>
      </c>
      <c r="E28" s="179">
        <v>0</v>
      </c>
      <c r="F28" s="179">
        <v>0</v>
      </c>
      <c r="G28" s="179">
        <f>D28-E28</f>
        <v>0</v>
      </c>
    </row>
    <row r="29" spans="1:7" x14ac:dyDescent="0.25">
      <c r="A29" s="79" t="s">
        <v>419</v>
      </c>
      <c r="B29" s="179">
        <v>0</v>
      </c>
      <c r="C29" s="179">
        <v>0</v>
      </c>
      <c r="D29" s="179">
        <v>0</v>
      </c>
      <c r="E29" s="179">
        <v>0</v>
      </c>
      <c r="F29" s="179">
        <v>0</v>
      </c>
      <c r="G29" s="179">
        <f t="shared" ref="G29:G36" si="6">D29-E29</f>
        <v>0</v>
      </c>
    </row>
    <row r="30" spans="1:7" x14ac:dyDescent="0.25">
      <c r="A30" s="79" t="s">
        <v>420</v>
      </c>
      <c r="B30" s="179">
        <v>0</v>
      </c>
      <c r="C30" s="179">
        <v>0</v>
      </c>
      <c r="D30" s="179">
        <v>0</v>
      </c>
      <c r="E30" s="179">
        <v>0</v>
      </c>
      <c r="F30" s="179">
        <v>0</v>
      </c>
      <c r="G30" s="179">
        <f t="shared" si="6"/>
        <v>0</v>
      </c>
    </row>
    <row r="31" spans="1:7" x14ac:dyDescent="0.25">
      <c r="A31" s="79" t="s">
        <v>421</v>
      </c>
      <c r="B31" s="179">
        <v>0</v>
      </c>
      <c r="C31" s="179">
        <v>0</v>
      </c>
      <c r="D31" s="179">
        <v>0</v>
      </c>
      <c r="E31" s="179">
        <v>0</v>
      </c>
      <c r="F31" s="179">
        <v>0</v>
      </c>
      <c r="G31" s="179">
        <f t="shared" si="6"/>
        <v>0</v>
      </c>
    </row>
    <row r="32" spans="1:7" x14ac:dyDescent="0.25">
      <c r="A32" s="79" t="s">
        <v>422</v>
      </c>
      <c r="B32" s="179">
        <v>0</v>
      </c>
      <c r="C32" s="179">
        <v>0</v>
      </c>
      <c r="D32" s="179">
        <v>0</v>
      </c>
      <c r="E32" s="179">
        <v>0</v>
      </c>
      <c r="F32" s="179">
        <v>0</v>
      </c>
      <c r="G32" s="179">
        <f t="shared" si="6"/>
        <v>0</v>
      </c>
    </row>
    <row r="33" spans="1:7" ht="14.45" customHeight="1" x14ac:dyDescent="0.25">
      <c r="A33" s="79" t="s">
        <v>423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f t="shared" si="6"/>
        <v>0</v>
      </c>
    </row>
    <row r="34" spans="1:7" ht="14.45" customHeight="1" x14ac:dyDescent="0.25">
      <c r="A34" s="79" t="s">
        <v>424</v>
      </c>
      <c r="B34" s="179">
        <v>0</v>
      </c>
      <c r="C34" s="179">
        <v>0</v>
      </c>
      <c r="D34" s="179">
        <v>0</v>
      </c>
      <c r="E34" s="179">
        <v>0</v>
      </c>
      <c r="F34" s="179">
        <v>0</v>
      </c>
      <c r="G34" s="179">
        <f t="shared" si="6"/>
        <v>0</v>
      </c>
    </row>
    <row r="35" spans="1:7" ht="14.45" customHeight="1" x14ac:dyDescent="0.25">
      <c r="A35" s="79" t="s">
        <v>425</v>
      </c>
      <c r="B35" s="179">
        <v>84999641.769999996</v>
      </c>
      <c r="C35" s="179">
        <v>6637684.5499999961</v>
      </c>
      <c r="D35" s="179">
        <v>91637326.319999993</v>
      </c>
      <c r="E35" s="179">
        <v>11126651.749999996</v>
      </c>
      <c r="F35" s="179">
        <v>10665191.369999997</v>
      </c>
      <c r="G35" s="179">
        <f>D35-E35</f>
        <v>80510674.569999993</v>
      </c>
    </row>
    <row r="36" spans="1:7" ht="14.45" customHeight="1" x14ac:dyDescent="0.25">
      <c r="A36" s="79" t="s">
        <v>426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f t="shared" si="6"/>
        <v>0</v>
      </c>
    </row>
    <row r="37" spans="1:7" ht="14.45" customHeight="1" x14ac:dyDescent="0.25">
      <c r="A37" s="61" t="s">
        <v>427</v>
      </c>
      <c r="B37" s="179">
        <f t="shared" ref="B37:G37" si="7">SUM(B38:B41)</f>
        <v>0</v>
      </c>
      <c r="C37" s="179">
        <f t="shared" si="7"/>
        <v>0</v>
      </c>
      <c r="D37" s="179">
        <f t="shared" si="7"/>
        <v>0</v>
      </c>
      <c r="E37" s="179">
        <f t="shared" si="7"/>
        <v>0</v>
      </c>
      <c r="F37" s="179">
        <f t="shared" si="7"/>
        <v>0</v>
      </c>
      <c r="G37" s="179">
        <f t="shared" si="7"/>
        <v>0</v>
      </c>
    </row>
    <row r="38" spans="1:7" x14ac:dyDescent="0.25">
      <c r="A38" s="82" t="s">
        <v>428</v>
      </c>
      <c r="B38" s="179">
        <v>0</v>
      </c>
      <c r="C38" s="179">
        <v>0</v>
      </c>
      <c r="D38" s="179">
        <v>0</v>
      </c>
      <c r="E38" s="179">
        <v>0</v>
      </c>
      <c r="F38" s="179">
        <v>0</v>
      </c>
      <c r="G38" s="179">
        <f>D38-E38</f>
        <v>0</v>
      </c>
    </row>
    <row r="39" spans="1:7" ht="30" x14ac:dyDescent="0.25">
      <c r="A39" s="82" t="s">
        <v>429</v>
      </c>
      <c r="B39" s="179">
        <v>0</v>
      </c>
      <c r="C39" s="179">
        <v>0</v>
      </c>
      <c r="D39" s="179">
        <v>0</v>
      </c>
      <c r="E39" s="179">
        <v>0</v>
      </c>
      <c r="F39" s="179">
        <v>0</v>
      </c>
      <c r="G39" s="179">
        <f>D39-E39</f>
        <v>0</v>
      </c>
    </row>
    <row r="40" spans="1:7" x14ac:dyDescent="0.25">
      <c r="A40" s="82" t="s">
        <v>430</v>
      </c>
      <c r="B40" s="179">
        <v>0</v>
      </c>
      <c r="C40" s="179">
        <v>0</v>
      </c>
      <c r="D40" s="179">
        <v>0</v>
      </c>
      <c r="E40" s="179">
        <v>0</v>
      </c>
      <c r="F40" s="179">
        <v>0</v>
      </c>
      <c r="G40" s="179">
        <f>D40-E40</f>
        <v>0</v>
      </c>
    </row>
    <row r="41" spans="1:7" x14ac:dyDescent="0.25">
      <c r="A41" s="82" t="s">
        <v>431</v>
      </c>
      <c r="B41" s="179">
        <v>0</v>
      </c>
      <c r="C41" s="179">
        <v>0</v>
      </c>
      <c r="D41" s="179">
        <v>0</v>
      </c>
      <c r="E41" s="179">
        <v>0</v>
      </c>
      <c r="F41" s="179">
        <v>0</v>
      </c>
      <c r="G41" s="179">
        <f>D41-E41</f>
        <v>0</v>
      </c>
    </row>
    <row r="42" spans="1:7" x14ac:dyDescent="0.25">
      <c r="A42" s="82"/>
      <c r="B42" s="55"/>
      <c r="C42" s="55"/>
      <c r="D42" s="55"/>
      <c r="E42" s="55"/>
      <c r="F42" s="55"/>
      <c r="G42" s="55"/>
    </row>
    <row r="43" spans="1:7" x14ac:dyDescent="0.25">
      <c r="A43" s="3" t="s">
        <v>432</v>
      </c>
      <c r="B43" s="180">
        <f t="shared" ref="B43:G43" si="8">SUM(B44,B53,B61,B71)</f>
        <v>2222980788.6899981</v>
      </c>
      <c r="C43" s="180">
        <f t="shared" si="8"/>
        <v>151206493.02000007</v>
      </c>
      <c r="D43" s="180">
        <f t="shared" si="8"/>
        <v>2374187281.710001</v>
      </c>
      <c r="E43" s="180">
        <f t="shared" si="8"/>
        <v>511596206.21999973</v>
      </c>
      <c r="F43" s="180">
        <f t="shared" si="8"/>
        <v>504399284.19999975</v>
      </c>
      <c r="G43" s="180">
        <f t="shared" si="8"/>
        <v>1862591075.4900014</v>
      </c>
    </row>
    <row r="44" spans="1:7" x14ac:dyDescent="0.25">
      <c r="A44" s="60" t="s">
        <v>400</v>
      </c>
      <c r="B44" s="179">
        <f t="shared" ref="B44:G44" si="9">SUM(B45:B52)</f>
        <v>0</v>
      </c>
      <c r="C44" s="179">
        <f t="shared" si="9"/>
        <v>0</v>
      </c>
      <c r="D44" s="179">
        <f t="shared" si="9"/>
        <v>0</v>
      </c>
      <c r="E44" s="179">
        <f t="shared" si="9"/>
        <v>0</v>
      </c>
      <c r="F44" s="179">
        <f t="shared" si="9"/>
        <v>0</v>
      </c>
      <c r="G44" s="179">
        <f t="shared" si="9"/>
        <v>0</v>
      </c>
    </row>
    <row r="45" spans="1:7" x14ac:dyDescent="0.25">
      <c r="A45" s="82" t="s">
        <v>401</v>
      </c>
      <c r="B45" s="179">
        <v>0</v>
      </c>
      <c r="C45" s="179">
        <v>0</v>
      </c>
      <c r="D45" s="179">
        <v>0</v>
      </c>
      <c r="E45" s="179">
        <v>0</v>
      </c>
      <c r="F45" s="179">
        <v>0</v>
      </c>
      <c r="G45" s="179">
        <f>D45-E45</f>
        <v>0</v>
      </c>
    </row>
    <row r="46" spans="1:7" x14ac:dyDescent="0.25">
      <c r="A46" s="82" t="s">
        <v>402</v>
      </c>
      <c r="B46" s="179">
        <v>0</v>
      </c>
      <c r="C46" s="179">
        <v>0</v>
      </c>
      <c r="D46" s="179">
        <v>0</v>
      </c>
      <c r="E46" s="179">
        <v>0</v>
      </c>
      <c r="F46" s="179">
        <v>0</v>
      </c>
      <c r="G46" s="179">
        <f t="shared" ref="G46:G52" si="10">D46-E46</f>
        <v>0</v>
      </c>
    </row>
    <row r="47" spans="1:7" x14ac:dyDescent="0.25">
      <c r="A47" s="82" t="s">
        <v>403</v>
      </c>
      <c r="B47" s="179">
        <v>0</v>
      </c>
      <c r="C47" s="179">
        <v>0</v>
      </c>
      <c r="D47" s="179">
        <v>0</v>
      </c>
      <c r="E47" s="179">
        <v>0</v>
      </c>
      <c r="F47" s="179">
        <v>0</v>
      </c>
      <c r="G47" s="179">
        <f t="shared" si="10"/>
        <v>0</v>
      </c>
    </row>
    <row r="48" spans="1:7" x14ac:dyDescent="0.25">
      <c r="A48" s="82" t="s">
        <v>404</v>
      </c>
      <c r="B48" s="179">
        <v>0</v>
      </c>
      <c r="C48" s="179">
        <v>0</v>
      </c>
      <c r="D48" s="179">
        <v>0</v>
      </c>
      <c r="E48" s="179">
        <v>0</v>
      </c>
      <c r="F48" s="179">
        <v>0</v>
      </c>
      <c r="G48" s="179">
        <f t="shared" si="10"/>
        <v>0</v>
      </c>
    </row>
    <row r="49" spans="1:7" x14ac:dyDescent="0.25">
      <c r="A49" s="82" t="s">
        <v>405</v>
      </c>
      <c r="B49" s="179">
        <v>0</v>
      </c>
      <c r="C49" s="179">
        <v>0</v>
      </c>
      <c r="D49" s="179">
        <v>0</v>
      </c>
      <c r="E49" s="179">
        <v>0</v>
      </c>
      <c r="F49" s="179">
        <v>0</v>
      </c>
      <c r="G49" s="179">
        <f t="shared" si="10"/>
        <v>0</v>
      </c>
    </row>
    <row r="50" spans="1:7" x14ac:dyDescent="0.25">
      <c r="A50" s="82" t="s">
        <v>406</v>
      </c>
      <c r="B50" s="179">
        <v>0</v>
      </c>
      <c r="C50" s="179">
        <v>0</v>
      </c>
      <c r="D50" s="179">
        <v>0</v>
      </c>
      <c r="E50" s="179">
        <v>0</v>
      </c>
      <c r="F50" s="179">
        <v>0</v>
      </c>
      <c r="G50" s="179">
        <f t="shared" si="10"/>
        <v>0</v>
      </c>
    </row>
    <row r="51" spans="1:7" x14ac:dyDescent="0.25">
      <c r="A51" s="82" t="s">
        <v>407</v>
      </c>
      <c r="B51" s="179">
        <v>0</v>
      </c>
      <c r="C51" s="179">
        <v>0</v>
      </c>
      <c r="D51" s="179">
        <v>0</v>
      </c>
      <c r="E51" s="179">
        <v>0</v>
      </c>
      <c r="F51" s="179">
        <v>0</v>
      </c>
      <c r="G51" s="179">
        <f t="shared" si="10"/>
        <v>0</v>
      </c>
    </row>
    <row r="52" spans="1:7" x14ac:dyDescent="0.25">
      <c r="A52" s="82" t="s">
        <v>408</v>
      </c>
      <c r="B52" s="179">
        <v>0</v>
      </c>
      <c r="C52" s="179">
        <v>0</v>
      </c>
      <c r="D52" s="179">
        <v>0</v>
      </c>
      <c r="E52" s="179">
        <v>0</v>
      </c>
      <c r="F52" s="179">
        <v>0</v>
      </c>
      <c r="G52" s="179">
        <f t="shared" si="10"/>
        <v>0</v>
      </c>
    </row>
    <row r="53" spans="1:7" x14ac:dyDescent="0.25">
      <c r="A53" s="60" t="s">
        <v>409</v>
      </c>
      <c r="B53" s="179">
        <f t="shared" ref="B53:G53" si="11">SUM(B54:B60)</f>
        <v>2060455151.0999982</v>
      </c>
      <c r="C53" s="179">
        <f t="shared" si="11"/>
        <v>84470082.620000169</v>
      </c>
      <c r="D53" s="179">
        <f t="shared" si="11"/>
        <v>2144925233.7200012</v>
      </c>
      <c r="E53" s="179">
        <f t="shared" si="11"/>
        <v>479969213.34999973</v>
      </c>
      <c r="F53" s="179">
        <f t="shared" si="11"/>
        <v>472923568.82999974</v>
      </c>
      <c r="G53" s="179">
        <f t="shared" si="11"/>
        <v>1664956020.3700016</v>
      </c>
    </row>
    <row r="54" spans="1:7" x14ac:dyDescent="0.25">
      <c r="A54" s="82" t="s">
        <v>410</v>
      </c>
      <c r="B54" s="179">
        <v>0</v>
      </c>
      <c r="C54" s="179">
        <v>0</v>
      </c>
      <c r="D54" s="179">
        <v>0</v>
      </c>
      <c r="E54" s="179">
        <v>0</v>
      </c>
      <c r="F54" s="179">
        <v>0</v>
      </c>
      <c r="G54" s="179">
        <f>D54-E54</f>
        <v>0</v>
      </c>
    </row>
    <row r="55" spans="1:7" x14ac:dyDescent="0.25">
      <c r="A55" s="82" t="s">
        <v>411</v>
      </c>
      <c r="B55" s="179">
        <v>0</v>
      </c>
      <c r="C55" s="179">
        <v>0</v>
      </c>
      <c r="D55" s="179">
        <v>0</v>
      </c>
      <c r="E55" s="179">
        <v>0</v>
      </c>
      <c r="F55" s="179">
        <v>0</v>
      </c>
      <c r="G55" s="179">
        <f t="shared" ref="G55:G60" si="12">D55-E55</f>
        <v>0</v>
      </c>
    </row>
    <row r="56" spans="1:7" x14ac:dyDescent="0.25">
      <c r="A56" s="82" t="s">
        <v>412</v>
      </c>
      <c r="B56" s="179">
        <v>0</v>
      </c>
      <c r="C56" s="179">
        <v>0</v>
      </c>
      <c r="D56" s="179">
        <v>0</v>
      </c>
      <c r="E56" s="179">
        <v>0</v>
      </c>
      <c r="F56" s="179">
        <v>0</v>
      </c>
      <c r="G56" s="179">
        <f t="shared" si="12"/>
        <v>0</v>
      </c>
    </row>
    <row r="57" spans="1:7" x14ac:dyDescent="0.25">
      <c r="A57" s="83" t="s">
        <v>413</v>
      </c>
      <c r="B57" s="179">
        <v>0</v>
      </c>
      <c r="C57" s="179">
        <v>0</v>
      </c>
      <c r="D57" s="179">
        <v>0</v>
      </c>
      <c r="E57" s="179">
        <v>0</v>
      </c>
      <c r="F57" s="179">
        <v>0</v>
      </c>
      <c r="G57" s="179">
        <f t="shared" si="12"/>
        <v>0</v>
      </c>
    </row>
    <row r="58" spans="1:7" x14ac:dyDescent="0.25">
      <c r="A58" s="82" t="s">
        <v>414</v>
      </c>
      <c r="B58" s="179">
        <v>2060455151.0999982</v>
      </c>
      <c r="C58" s="179">
        <v>84470082.620000169</v>
      </c>
      <c r="D58" s="179">
        <v>2144925233.7200012</v>
      </c>
      <c r="E58" s="179">
        <v>479969213.34999973</v>
      </c>
      <c r="F58" s="179">
        <v>472923568.82999974</v>
      </c>
      <c r="G58" s="179">
        <f>D58-E58</f>
        <v>1664956020.3700016</v>
      </c>
    </row>
    <row r="59" spans="1:7" x14ac:dyDescent="0.25">
      <c r="A59" s="82" t="s">
        <v>415</v>
      </c>
      <c r="B59" s="179">
        <v>0</v>
      </c>
      <c r="C59" s="179">
        <v>0</v>
      </c>
      <c r="D59" s="179">
        <v>0</v>
      </c>
      <c r="E59" s="179">
        <v>0</v>
      </c>
      <c r="F59" s="179">
        <v>0</v>
      </c>
      <c r="G59" s="179">
        <f t="shared" si="12"/>
        <v>0</v>
      </c>
    </row>
    <row r="60" spans="1:7" x14ac:dyDescent="0.25">
      <c r="A60" s="82" t="s">
        <v>416</v>
      </c>
      <c r="B60" s="179">
        <v>0</v>
      </c>
      <c r="C60" s="179">
        <v>0</v>
      </c>
      <c r="D60" s="179">
        <v>0</v>
      </c>
      <c r="E60" s="179">
        <v>0</v>
      </c>
      <c r="F60" s="179">
        <v>0</v>
      </c>
      <c r="G60" s="179">
        <f t="shared" si="12"/>
        <v>0</v>
      </c>
    </row>
    <row r="61" spans="1:7" x14ac:dyDescent="0.25">
      <c r="A61" s="60" t="s">
        <v>417</v>
      </c>
      <c r="B61" s="179">
        <f t="shared" ref="B61:G61" si="13">SUM(B62:B70)</f>
        <v>162525637.58999985</v>
      </c>
      <c r="C61" s="179">
        <f t="shared" si="13"/>
        <v>66736410.399999909</v>
      </c>
      <c r="D61" s="179">
        <f t="shared" si="13"/>
        <v>229262047.98999989</v>
      </c>
      <c r="E61" s="179">
        <f t="shared" si="13"/>
        <v>31626992.869999997</v>
      </c>
      <c r="F61" s="179">
        <f t="shared" si="13"/>
        <v>31475715.369999997</v>
      </c>
      <c r="G61" s="179">
        <f t="shared" si="13"/>
        <v>197635055.11999989</v>
      </c>
    </row>
    <row r="62" spans="1:7" x14ac:dyDescent="0.25">
      <c r="A62" s="82" t="s">
        <v>418</v>
      </c>
      <c r="B62" s="179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f>D62-E62</f>
        <v>0</v>
      </c>
    </row>
    <row r="63" spans="1:7" x14ac:dyDescent="0.25">
      <c r="A63" s="82" t="s">
        <v>419</v>
      </c>
      <c r="B63" s="179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f t="shared" ref="G63:G70" si="14">D63-E63</f>
        <v>0</v>
      </c>
    </row>
    <row r="64" spans="1:7" x14ac:dyDescent="0.25">
      <c r="A64" s="82" t="s">
        <v>420</v>
      </c>
      <c r="B64" s="179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f t="shared" si="14"/>
        <v>0</v>
      </c>
    </row>
    <row r="65" spans="1:7" x14ac:dyDescent="0.25">
      <c r="A65" s="82" t="s">
        <v>421</v>
      </c>
      <c r="B65" s="179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f t="shared" si="14"/>
        <v>0</v>
      </c>
    </row>
    <row r="66" spans="1:7" x14ac:dyDescent="0.25">
      <c r="A66" s="82" t="s">
        <v>422</v>
      </c>
      <c r="B66" s="179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f t="shared" si="14"/>
        <v>0</v>
      </c>
    </row>
    <row r="67" spans="1:7" x14ac:dyDescent="0.25">
      <c r="A67" s="82" t="s">
        <v>423</v>
      </c>
      <c r="B67" s="179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f t="shared" si="14"/>
        <v>0</v>
      </c>
    </row>
    <row r="68" spans="1:7" x14ac:dyDescent="0.25">
      <c r="A68" s="82" t="s">
        <v>424</v>
      </c>
      <c r="B68" s="179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f t="shared" si="14"/>
        <v>0</v>
      </c>
    </row>
    <row r="69" spans="1:7" x14ac:dyDescent="0.25">
      <c r="A69" s="82" t="s">
        <v>425</v>
      </c>
      <c r="B69" s="179">
        <v>162525637.58999985</v>
      </c>
      <c r="C69" s="179">
        <v>66736410.399999909</v>
      </c>
      <c r="D69" s="179">
        <v>229262047.98999989</v>
      </c>
      <c r="E69" s="179">
        <v>31626992.869999997</v>
      </c>
      <c r="F69" s="179">
        <v>31475715.369999997</v>
      </c>
      <c r="G69" s="179">
        <f>D69-E69</f>
        <v>197635055.11999989</v>
      </c>
    </row>
    <row r="70" spans="1:7" x14ac:dyDescent="0.25">
      <c r="A70" s="82" t="s">
        <v>426</v>
      </c>
      <c r="B70" s="179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f t="shared" si="14"/>
        <v>0</v>
      </c>
    </row>
    <row r="71" spans="1:7" x14ac:dyDescent="0.25">
      <c r="A71" s="61" t="s">
        <v>427</v>
      </c>
      <c r="B71" s="181">
        <f t="shared" ref="B71:G71" si="15">SUM(B72:B75)</f>
        <v>0</v>
      </c>
      <c r="C71" s="181">
        <f t="shared" si="15"/>
        <v>0</v>
      </c>
      <c r="D71" s="181">
        <f t="shared" si="15"/>
        <v>0</v>
      </c>
      <c r="E71" s="181">
        <f t="shared" si="15"/>
        <v>0</v>
      </c>
      <c r="F71" s="181">
        <f t="shared" si="15"/>
        <v>0</v>
      </c>
      <c r="G71" s="181">
        <f t="shared" si="15"/>
        <v>0</v>
      </c>
    </row>
    <row r="72" spans="1:7" x14ac:dyDescent="0.25">
      <c r="A72" s="82" t="s">
        <v>428</v>
      </c>
      <c r="B72" s="179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f>D72-E72</f>
        <v>0</v>
      </c>
    </row>
    <row r="73" spans="1:7" ht="30" x14ac:dyDescent="0.25">
      <c r="A73" s="82" t="s">
        <v>429</v>
      </c>
      <c r="B73" s="179">
        <v>0</v>
      </c>
      <c r="C73" s="179">
        <v>0</v>
      </c>
      <c r="D73" s="179">
        <v>0</v>
      </c>
      <c r="E73" s="179">
        <v>0</v>
      </c>
      <c r="F73" s="179">
        <v>0</v>
      </c>
      <c r="G73" s="179">
        <f>D73-E73</f>
        <v>0</v>
      </c>
    </row>
    <row r="74" spans="1:7" x14ac:dyDescent="0.25">
      <c r="A74" s="82" t="s">
        <v>430</v>
      </c>
      <c r="B74" s="179">
        <v>0</v>
      </c>
      <c r="C74" s="179">
        <v>0</v>
      </c>
      <c r="D74" s="179">
        <v>0</v>
      </c>
      <c r="E74" s="179">
        <v>0</v>
      </c>
      <c r="F74" s="179">
        <v>0</v>
      </c>
      <c r="G74" s="179">
        <f>D74-E74</f>
        <v>0</v>
      </c>
    </row>
    <row r="75" spans="1:7" x14ac:dyDescent="0.25">
      <c r="A75" s="82" t="s">
        <v>431</v>
      </c>
      <c r="B75" s="179">
        <v>0</v>
      </c>
      <c r="C75" s="179">
        <v>0</v>
      </c>
      <c r="D75" s="179">
        <v>0</v>
      </c>
      <c r="E75" s="179">
        <v>0</v>
      </c>
      <c r="F75" s="179">
        <v>0</v>
      </c>
      <c r="G75" s="179">
        <f>D75-E75</f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f>B43+B9</f>
        <v>4017403857</v>
      </c>
      <c r="C77" s="4">
        <f t="shared" ref="C77:G77" si="16">C43+C9</f>
        <v>284173120.68000007</v>
      </c>
      <c r="D77" s="4">
        <f t="shared" si="16"/>
        <v>4301576977.6799955</v>
      </c>
      <c r="E77" s="4">
        <f t="shared" si="16"/>
        <v>859226902.18000031</v>
      </c>
      <c r="F77" s="4">
        <f t="shared" si="16"/>
        <v>841125270.47000003</v>
      </c>
      <c r="G77" s="4">
        <f t="shared" si="16"/>
        <v>3442350075.4999952</v>
      </c>
    </row>
    <row r="78" spans="1:7" x14ac:dyDescent="0.25">
      <c r="A78" s="57"/>
      <c r="B78" s="84"/>
      <c r="C78" s="84"/>
      <c r="D78" s="84"/>
      <c r="E78" s="84"/>
      <c r="F78" s="84"/>
      <c r="G78" s="8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43:G77 B9:G41" xr:uid="{C1DEA987-D1A8-495D-B9E4-846B5D56AC57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2:G42 B76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34"/>
  <sheetViews>
    <sheetView showGridLines="0" zoomScale="64" zoomScaleNormal="70" workbookViewId="0">
      <selection activeCell="H10" sqref="H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3" t="s">
        <v>433</v>
      </c>
      <c r="B1" s="146"/>
      <c r="C1" s="146"/>
      <c r="D1" s="146"/>
      <c r="E1" s="146"/>
      <c r="F1" s="146"/>
      <c r="G1" s="147"/>
    </row>
    <row r="2" spans="1:7" x14ac:dyDescent="0.25">
      <c r="A2" s="112" t="str">
        <f>'Formato 1'!A2</f>
        <v>Universidad de Guanajuato</v>
      </c>
      <c r="B2" s="113"/>
      <c r="C2" s="113"/>
      <c r="D2" s="113"/>
      <c r="E2" s="113"/>
      <c r="F2" s="113"/>
      <c r="G2" s="114"/>
    </row>
    <row r="3" spans="1:7" x14ac:dyDescent="0.25">
      <c r="A3" s="115" t="s">
        <v>304</v>
      </c>
      <c r="B3" s="116"/>
      <c r="C3" s="116"/>
      <c r="D3" s="116"/>
      <c r="E3" s="116"/>
      <c r="F3" s="116"/>
      <c r="G3" s="117"/>
    </row>
    <row r="4" spans="1:7" x14ac:dyDescent="0.25">
      <c r="A4" s="115" t="s">
        <v>434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Marzo de 2023 (b)</v>
      </c>
      <c r="B5" s="116"/>
      <c r="C5" s="116"/>
      <c r="D5" s="116"/>
      <c r="E5" s="116"/>
      <c r="F5" s="116"/>
      <c r="G5" s="117"/>
    </row>
    <row r="6" spans="1:7" ht="41.45" customHeight="1" x14ac:dyDescent="0.25">
      <c r="A6" s="118" t="s">
        <v>3</v>
      </c>
      <c r="B6" s="119"/>
      <c r="C6" s="119"/>
      <c r="D6" s="119"/>
      <c r="E6" s="119"/>
      <c r="F6" s="119"/>
      <c r="G6" s="120"/>
    </row>
    <row r="7" spans="1:7" x14ac:dyDescent="0.25">
      <c r="A7" s="148" t="s">
        <v>435</v>
      </c>
      <c r="B7" s="151" t="s">
        <v>306</v>
      </c>
      <c r="C7" s="151"/>
      <c r="D7" s="151"/>
      <c r="E7" s="151"/>
      <c r="F7" s="151"/>
      <c r="G7" s="151" t="s">
        <v>307</v>
      </c>
    </row>
    <row r="8" spans="1:7" ht="30" x14ac:dyDescent="0.25">
      <c r="A8" s="149"/>
      <c r="B8" s="7" t="s">
        <v>308</v>
      </c>
      <c r="C8" s="34" t="s">
        <v>398</v>
      </c>
      <c r="D8" s="34" t="s">
        <v>239</v>
      </c>
      <c r="E8" s="34" t="s">
        <v>194</v>
      </c>
      <c r="F8" s="34" t="s">
        <v>211</v>
      </c>
      <c r="G8" s="161"/>
    </row>
    <row r="9" spans="1:7" ht="15.75" customHeight="1" x14ac:dyDescent="0.25">
      <c r="A9" s="27" t="s">
        <v>436</v>
      </c>
      <c r="B9" s="121">
        <f t="shared" ref="B9:G9" si="0">SUM(B10,B11,B12,B15,B16,B19)</f>
        <v>1223221343.1900001</v>
      </c>
      <c r="C9" s="121">
        <f t="shared" si="0"/>
        <v>37569176.580000006</v>
      </c>
      <c r="D9" s="121">
        <f t="shared" si="0"/>
        <v>1260790519.77</v>
      </c>
      <c r="E9" s="121">
        <f>SUM(E10,E11,E12,E15,E16,E19)</f>
        <v>277373553.69999999</v>
      </c>
      <c r="F9" s="121">
        <f t="shared" si="0"/>
        <v>276459805.44</v>
      </c>
      <c r="G9" s="121">
        <f t="shared" si="0"/>
        <v>983416966.07000005</v>
      </c>
    </row>
    <row r="10" spans="1:7" x14ac:dyDescent="0.25">
      <c r="A10" s="60" t="s">
        <v>437</v>
      </c>
      <c r="B10" s="78">
        <v>984963099.10000002</v>
      </c>
      <c r="C10" s="78">
        <v>27413778.350000001</v>
      </c>
      <c r="D10" s="78">
        <v>1012376877.45</v>
      </c>
      <c r="E10" s="78">
        <v>220509217.52000001</v>
      </c>
      <c r="F10" s="78">
        <v>219773448.53999999</v>
      </c>
      <c r="G10" s="78">
        <f>D10-E10</f>
        <v>791867659.93000007</v>
      </c>
    </row>
    <row r="11" spans="1:7" ht="15.75" customHeight="1" x14ac:dyDescent="0.25">
      <c r="A11" s="60" t="s">
        <v>438</v>
      </c>
      <c r="B11" s="78">
        <v>216334632.65000001</v>
      </c>
      <c r="C11" s="78">
        <v>6021088.1699999999</v>
      </c>
      <c r="D11" s="78">
        <v>222355720.81999999</v>
      </c>
      <c r="E11" s="78">
        <v>48432048.479999997</v>
      </c>
      <c r="F11" s="78">
        <v>48270446.18</v>
      </c>
      <c r="G11" s="78">
        <f>D11-E11</f>
        <v>173923672.34</v>
      </c>
    </row>
    <row r="12" spans="1:7" x14ac:dyDescent="0.25">
      <c r="A12" s="60" t="s">
        <v>439</v>
      </c>
      <c r="B12" s="78">
        <f t="shared" ref="B12:G12" si="1">B13+B14</f>
        <v>21923611.439999998</v>
      </c>
      <c r="C12" s="78">
        <f t="shared" si="1"/>
        <v>610184.31000000006</v>
      </c>
      <c r="D12" s="78">
        <f>D13+D14</f>
        <v>22533795.75</v>
      </c>
      <c r="E12" s="78">
        <f>E13+E14</f>
        <v>4908161.95</v>
      </c>
      <c r="F12" s="78">
        <f>F13+F14</f>
        <v>4891784.97</v>
      </c>
      <c r="G12" s="78">
        <f t="shared" si="1"/>
        <v>17625633.800000001</v>
      </c>
    </row>
    <row r="13" spans="1:7" x14ac:dyDescent="0.25">
      <c r="A13" s="79" t="s">
        <v>440</v>
      </c>
      <c r="B13" s="78">
        <v>13435117.689999999</v>
      </c>
      <c r="C13" s="78">
        <v>373930.09</v>
      </c>
      <c r="D13" s="78">
        <v>13809047.779999999</v>
      </c>
      <c r="E13" s="78">
        <v>3007795.21</v>
      </c>
      <c r="F13" s="78">
        <v>2997759.15</v>
      </c>
      <c r="G13" s="78">
        <f>D13-E13</f>
        <v>10801252.57</v>
      </c>
    </row>
    <row r="14" spans="1:7" x14ac:dyDescent="0.25">
      <c r="A14" s="79" t="s">
        <v>441</v>
      </c>
      <c r="B14" s="78">
        <v>8488493.75</v>
      </c>
      <c r="C14" s="78">
        <v>236254.22</v>
      </c>
      <c r="D14" s="78">
        <v>8724747.9700000007</v>
      </c>
      <c r="E14" s="78">
        <v>1900366.74</v>
      </c>
      <c r="F14" s="78">
        <v>1894025.82</v>
      </c>
      <c r="G14" s="78">
        <f>D14-E14</f>
        <v>6824381.2300000004</v>
      </c>
    </row>
    <row r="15" spans="1:7" x14ac:dyDescent="0.25">
      <c r="A15" s="60" t="s">
        <v>442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8">
        <f>D15-E15</f>
        <v>0</v>
      </c>
    </row>
    <row r="16" spans="1:7" ht="30" x14ac:dyDescent="0.25">
      <c r="A16" s="61" t="s">
        <v>443</v>
      </c>
      <c r="B16" s="78">
        <f t="shared" ref="B16:G16" si="2">B17+B18</f>
        <v>0</v>
      </c>
      <c r="C16" s="78">
        <v>0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0</v>
      </c>
    </row>
    <row r="17" spans="1:7" x14ac:dyDescent="0.25">
      <c r="A17" s="79" t="s">
        <v>444</v>
      </c>
      <c r="B17" s="78">
        <v>0</v>
      </c>
      <c r="C17" s="78">
        <v>0</v>
      </c>
      <c r="D17" s="78">
        <v>0</v>
      </c>
      <c r="E17" s="78">
        <v>0</v>
      </c>
      <c r="F17" s="78">
        <v>0</v>
      </c>
      <c r="G17" s="78">
        <f>D17-E17</f>
        <v>0</v>
      </c>
    </row>
    <row r="18" spans="1:7" x14ac:dyDescent="0.25">
      <c r="A18" s="79" t="s">
        <v>445</v>
      </c>
      <c r="B18" s="78">
        <v>0</v>
      </c>
      <c r="C18" s="78">
        <v>0</v>
      </c>
      <c r="D18" s="78">
        <v>0</v>
      </c>
      <c r="E18" s="78">
        <v>0</v>
      </c>
      <c r="F18" s="78">
        <v>0</v>
      </c>
      <c r="G18" s="78">
        <f>D18-E18</f>
        <v>0</v>
      </c>
    </row>
    <row r="19" spans="1:7" x14ac:dyDescent="0.25">
      <c r="A19" s="60" t="s">
        <v>446</v>
      </c>
      <c r="B19" s="78">
        <v>0</v>
      </c>
      <c r="C19" s="78">
        <v>3524125.7500000009</v>
      </c>
      <c r="D19" s="78">
        <v>3524125.7500000009</v>
      </c>
      <c r="E19" s="78">
        <v>3524125.7500000009</v>
      </c>
      <c r="F19" s="78">
        <v>3524125.7500000009</v>
      </c>
      <c r="G19" s="78">
        <f>D19-E19</f>
        <v>0</v>
      </c>
    </row>
    <row r="20" spans="1:7" x14ac:dyDescent="0.25">
      <c r="A20" s="47"/>
      <c r="B20" s="80"/>
      <c r="C20" s="80"/>
      <c r="D20" s="80"/>
      <c r="E20" s="80"/>
      <c r="F20" s="80"/>
      <c r="G20" s="80"/>
    </row>
    <row r="21" spans="1:7" x14ac:dyDescent="0.25">
      <c r="A21" s="35" t="s">
        <v>447</v>
      </c>
      <c r="B21" s="121">
        <f t="shared" ref="B21:G21" si="3">SUM(B22,B23,B24,B27,B28,B31)</f>
        <v>2027440671.1200001</v>
      </c>
      <c r="C21" s="121">
        <f t="shared" si="3"/>
        <v>-9479425.6099999994</v>
      </c>
      <c r="D21" s="121">
        <f>SUM(D22,D23,D24,D27,D28,D31)</f>
        <v>2017961245.51</v>
      </c>
      <c r="E21" s="121">
        <f>SUM(E22,E23,E24,E27,E28,E31)</f>
        <v>456636784.44</v>
      </c>
      <c r="F21" s="121">
        <f>SUM(F22,F23,F24,F27,F28,F31)</f>
        <v>454415247.60000002</v>
      </c>
      <c r="G21" s="121">
        <f t="shared" si="3"/>
        <v>1561324461.0699999</v>
      </c>
    </row>
    <row r="22" spans="1:7" x14ac:dyDescent="0.25">
      <c r="A22" s="60" t="s">
        <v>437</v>
      </c>
      <c r="B22" s="78">
        <v>318159919.02999997</v>
      </c>
      <c r="C22" s="78">
        <v>-1610145.73</v>
      </c>
      <c r="D22" s="78">
        <v>316549773.30000001</v>
      </c>
      <c r="E22" s="78">
        <v>71536012.260000005</v>
      </c>
      <c r="F22" s="78">
        <v>71187393.439999998</v>
      </c>
      <c r="G22" s="78">
        <f>D22-E22</f>
        <v>245013761.04000002</v>
      </c>
    </row>
    <row r="23" spans="1:7" x14ac:dyDescent="0.25">
      <c r="A23" s="60" t="s">
        <v>438</v>
      </c>
      <c r="B23" s="78">
        <v>1705754249.21</v>
      </c>
      <c r="C23" s="78">
        <v>-8632491.8699999992</v>
      </c>
      <c r="D23" s="78">
        <v>1697121757.3399999</v>
      </c>
      <c r="E23" s="78">
        <v>383526803.95999998</v>
      </c>
      <c r="F23" s="78">
        <v>381657750.05000001</v>
      </c>
      <c r="G23" s="78">
        <f>D23-E23</f>
        <v>1313594953.3799999</v>
      </c>
    </row>
    <row r="24" spans="1:7" x14ac:dyDescent="0.25">
      <c r="A24" s="60" t="s">
        <v>439</v>
      </c>
      <c r="B24" s="78">
        <f t="shared" ref="B24" si="4">B25+B26</f>
        <v>3526502.88</v>
      </c>
      <c r="C24" s="78">
        <f>C25+C26</f>
        <v>-17846.940000000002</v>
      </c>
      <c r="D24" s="78">
        <f>D25+D26</f>
        <v>3508655.94</v>
      </c>
      <c r="E24" s="78">
        <f>E25+E26</f>
        <v>792909.29</v>
      </c>
      <c r="F24" s="78">
        <f>F25+F26</f>
        <v>789045.18</v>
      </c>
      <c r="G24" s="78">
        <f>G25+G26</f>
        <v>2715746.6500000004</v>
      </c>
    </row>
    <row r="25" spans="1:7" x14ac:dyDescent="0.25">
      <c r="A25" s="79" t="s">
        <v>440</v>
      </c>
      <c r="B25" s="78">
        <v>605319.4</v>
      </c>
      <c r="C25" s="78">
        <v>-3063.4</v>
      </c>
      <c r="D25" s="78">
        <v>602256</v>
      </c>
      <c r="E25" s="78">
        <v>136101.79999999999</v>
      </c>
      <c r="F25" s="78">
        <v>135438.53</v>
      </c>
      <c r="G25" s="78">
        <f>D25-E25</f>
        <v>466154.2</v>
      </c>
    </row>
    <row r="26" spans="1:7" x14ac:dyDescent="0.25">
      <c r="A26" s="79" t="s">
        <v>441</v>
      </c>
      <c r="B26" s="78">
        <v>2921183.48</v>
      </c>
      <c r="C26" s="78">
        <v>-14783.54</v>
      </c>
      <c r="D26" s="78">
        <v>2906399.94</v>
      </c>
      <c r="E26" s="78">
        <v>656807.49</v>
      </c>
      <c r="F26" s="78">
        <v>653606.65</v>
      </c>
      <c r="G26" s="78">
        <f>D26-E26</f>
        <v>2249592.4500000002</v>
      </c>
    </row>
    <row r="27" spans="1:7" x14ac:dyDescent="0.25">
      <c r="A27" s="60" t="s">
        <v>442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f>D27-E27</f>
        <v>0</v>
      </c>
    </row>
    <row r="28" spans="1:7" ht="30" x14ac:dyDescent="0.25">
      <c r="A28" s="61" t="s">
        <v>443</v>
      </c>
      <c r="B28" s="78">
        <f t="shared" ref="B28:G28" si="5">B29+B30</f>
        <v>0</v>
      </c>
      <c r="C28" s="78">
        <v>0</v>
      </c>
      <c r="D28" s="78">
        <f t="shared" si="5"/>
        <v>0</v>
      </c>
      <c r="E28" s="78">
        <f t="shared" si="5"/>
        <v>0</v>
      </c>
      <c r="F28" s="78">
        <v>0</v>
      </c>
      <c r="G28" s="78">
        <f t="shared" si="5"/>
        <v>0</v>
      </c>
    </row>
    <row r="29" spans="1:7" x14ac:dyDescent="0.25">
      <c r="A29" s="79" t="s">
        <v>444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f>D29-E29</f>
        <v>0</v>
      </c>
    </row>
    <row r="30" spans="1:7" x14ac:dyDescent="0.25">
      <c r="A30" s="79" t="s">
        <v>445</v>
      </c>
      <c r="B30" s="78">
        <v>0</v>
      </c>
      <c r="C30" s="78">
        <v>0</v>
      </c>
      <c r="D30" s="78">
        <v>0</v>
      </c>
      <c r="E30" s="78">
        <v>0</v>
      </c>
      <c r="F30" s="78">
        <v>0</v>
      </c>
      <c r="G30" s="78">
        <f>D30-E30</f>
        <v>0</v>
      </c>
    </row>
    <row r="31" spans="1:7" x14ac:dyDescent="0.25">
      <c r="A31" s="60" t="s">
        <v>446</v>
      </c>
      <c r="B31" s="78">
        <v>0</v>
      </c>
      <c r="C31" s="78">
        <v>781058.93</v>
      </c>
      <c r="D31" s="78">
        <v>781058.93</v>
      </c>
      <c r="E31" s="78">
        <v>781058.93</v>
      </c>
      <c r="F31" s="78">
        <v>781058.93</v>
      </c>
      <c r="G31" s="78">
        <f>D31-E31</f>
        <v>0</v>
      </c>
    </row>
    <row r="32" spans="1:7" x14ac:dyDescent="0.25">
      <c r="A32" s="47"/>
      <c r="B32" s="80"/>
      <c r="C32" s="80"/>
      <c r="D32" s="80"/>
      <c r="E32" s="80"/>
      <c r="F32" s="80"/>
      <c r="G32" s="80"/>
    </row>
    <row r="33" spans="1:7" ht="14.45" customHeight="1" x14ac:dyDescent="0.25">
      <c r="A33" s="3" t="s">
        <v>448</v>
      </c>
      <c r="B33" s="37">
        <f>B21+B9</f>
        <v>3250662014.3100004</v>
      </c>
      <c r="C33" s="37">
        <f t="shared" ref="C33:G33" si="6">C21+C9</f>
        <v>28089750.970000006</v>
      </c>
      <c r="D33" s="37">
        <f t="shared" si="6"/>
        <v>3278751765.2799997</v>
      </c>
      <c r="E33" s="37">
        <f t="shared" si="6"/>
        <v>734010338.13999999</v>
      </c>
      <c r="F33" s="37">
        <f t="shared" si="6"/>
        <v>730875053.03999996</v>
      </c>
      <c r="G33" s="37">
        <f t="shared" si="6"/>
        <v>2544741427.1399999</v>
      </c>
    </row>
    <row r="34" spans="1:7" ht="14.45" customHeight="1" x14ac:dyDescent="0.25">
      <c r="A34" s="57"/>
      <c r="B34" s="81"/>
      <c r="C34" s="81"/>
      <c r="D34" s="81"/>
      <c r="E34" s="81"/>
      <c r="F34" s="81"/>
      <c r="G34" s="8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G33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34:G34 B20:F20 B32:F33" unlockedFormula="1"/>
    <ignoredError sqref="G20 G3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Omar Palacios</cp:lastModifiedBy>
  <cp:revision/>
  <dcterms:created xsi:type="dcterms:W3CDTF">2023-03-16T22:14:51Z</dcterms:created>
  <dcterms:modified xsi:type="dcterms:W3CDTF">2023-04-25T19:47:58Z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