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ASEG\2024\1T2024\"/>
    </mc:Choice>
  </mc:AlternateContent>
  <xr:revisionPtr revIDLastSave="0" documentId="8_{60A959E3-637E-4568-ADD2-0F58FD61A3FB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6" i="1" l="1"/>
  <c r="H159" i="1"/>
  <c r="H158" i="1"/>
  <c r="H157" i="1"/>
  <c r="H156" i="1"/>
  <c r="H155" i="1"/>
  <c r="H154" i="1"/>
  <c r="H153" i="1"/>
  <c r="H151" i="1"/>
  <c r="H150" i="1"/>
  <c r="H149" i="1"/>
  <c r="H147" i="1"/>
  <c r="H146" i="1"/>
  <c r="H145" i="1"/>
  <c r="H144" i="1"/>
  <c r="H143" i="1"/>
  <c r="H142" i="1"/>
  <c r="H141" i="1"/>
  <c r="H139" i="1"/>
  <c r="H138" i="1"/>
  <c r="H137" i="1"/>
  <c r="H135" i="1"/>
  <c r="H134" i="1"/>
  <c r="H133" i="1"/>
  <c r="H132" i="1"/>
  <c r="H131" i="1"/>
  <c r="H130" i="1"/>
  <c r="H129" i="1"/>
  <c r="H128" i="1"/>
  <c r="H127" i="1"/>
  <c r="H125" i="1"/>
  <c r="H124" i="1"/>
  <c r="H123" i="1"/>
  <c r="H122" i="1"/>
  <c r="H121" i="1"/>
  <c r="H120" i="1"/>
  <c r="H119" i="1"/>
  <c r="H118" i="1"/>
  <c r="H117" i="1"/>
  <c r="H115" i="1"/>
  <c r="H114" i="1"/>
  <c r="H113" i="1"/>
  <c r="H112" i="1"/>
  <c r="H111" i="1"/>
  <c r="H110" i="1"/>
  <c r="H109" i="1"/>
  <c r="H108" i="1"/>
  <c r="H107" i="1"/>
  <c r="H105" i="1"/>
  <c r="H104" i="1"/>
  <c r="H103" i="1"/>
  <c r="H102" i="1"/>
  <c r="H101" i="1"/>
  <c r="H100" i="1"/>
  <c r="H99" i="1"/>
  <c r="H98" i="1"/>
  <c r="H97" i="1"/>
  <c r="H95" i="1"/>
  <c r="H94" i="1"/>
  <c r="H93" i="1"/>
  <c r="H92" i="1"/>
  <c r="H91" i="1"/>
  <c r="H90" i="1"/>
  <c r="H89" i="1"/>
  <c r="H85" i="1"/>
  <c r="H84" i="1"/>
  <c r="H83" i="1"/>
  <c r="H82" i="1"/>
  <c r="H81" i="1"/>
  <c r="H80" i="1"/>
  <c r="H79" i="1"/>
  <c r="H77" i="1"/>
  <c r="H76" i="1"/>
  <c r="H75" i="1"/>
  <c r="H73" i="1"/>
  <c r="H72" i="1"/>
  <c r="H71" i="1"/>
  <c r="H70" i="1"/>
  <c r="H69" i="1"/>
  <c r="H68" i="1"/>
  <c r="H67" i="1"/>
  <c r="H65" i="1"/>
  <c r="H64" i="1"/>
  <c r="H63" i="1"/>
  <c r="H61" i="1"/>
  <c r="H60" i="1"/>
  <c r="H59" i="1"/>
  <c r="H58" i="1"/>
  <c r="H57" i="1"/>
  <c r="H56" i="1"/>
  <c r="H55" i="1"/>
  <c r="H54" i="1"/>
  <c r="H53" i="1"/>
  <c r="H51" i="1"/>
  <c r="H5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C136" i="1"/>
  <c r="I159" i="1" l="1"/>
  <c r="I158" i="1"/>
  <c r="I157" i="1"/>
  <c r="I156" i="1"/>
  <c r="I155" i="1"/>
  <c r="I154" i="1"/>
  <c r="I153" i="1"/>
  <c r="I151" i="1"/>
  <c r="I150" i="1"/>
  <c r="I149" i="1"/>
  <c r="I147" i="1"/>
  <c r="I146" i="1"/>
  <c r="I145" i="1"/>
  <c r="I144" i="1"/>
  <c r="I143" i="1"/>
  <c r="I142" i="1"/>
  <c r="I141" i="1"/>
  <c r="I139" i="1"/>
  <c r="I137" i="1"/>
  <c r="I125" i="1"/>
  <c r="I124" i="1"/>
  <c r="I123" i="1"/>
  <c r="I122" i="1"/>
  <c r="I121" i="1"/>
  <c r="I119" i="1"/>
  <c r="I118" i="1"/>
  <c r="I117" i="1"/>
  <c r="I94" i="1"/>
  <c r="I84" i="1"/>
  <c r="I82" i="1"/>
  <c r="I80" i="1"/>
  <c r="I77" i="1"/>
  <c r="I75" i="1"/>
  <c r="I72" i="1"/>
  <c r="I70" i="1"/>
  <c r="I68" i="1"/>
  <c r="I65" i="1"/>
  <c r="I63" i="1"/>
  <c r="I51" i="1"/>
  <c r="I49" i="1"/>
  <c r="I47" i="1"/>
  <c r="I45" i="1"/>
  <c r="I43" i="1"/>
  <c r="I36" i="1"/>
  <c r="I21" i="1"/>
  <c r="I29" i="1"/>
  <c r="I28" i="1"/>
  <c r="I25" i="1"/>
  <c r="I24" i="1"/>
  <c r="I17" i="1"/>
  <c r="I18" i="1"/>
  <c r="I135" i="1"/>
  <c r="I134" i="1"/>
  <c r="I133" i="1"/>
  <c r="I132" i="1"/>
  <c r="I131" i="1"/>
  <c r="I130" i="1"/>
  <c r="I129" i="1"/>
  <c r="I128" i="1"/>
  <c r="I120" i="1"/>
  <c r="I115" i="1"/>
  <c r="I114" i="1"/>
  <c r="I113" i="1"/>
  <c r="I112" i="1"/>
  <c r="I111" i="1"/>
  <c r="I110" i="1"/>
  <c r="I109" i="1"/>
  <c r="I108" i="1"/>
  <c r="I107" i="1"/>
  <c r="I105" i="1"/>
  <c r="I104" i="1"/>
  <c r="I103" i="1"/>
  <c r="I102" i="1"/>
  <c r="I101" i="1"/>
  <c r="I100" i="1"/>
  <c r="I99" i="1"/>
  <c r="I98" i="1"/>
  <c r="I95" i="1"/>
  <c r="I93" i="1"/>
  <c r="I92" i="1"/>
  <c r="I91" i="1"/>
  <c r="I90" i="1"/>
  <c r="I85" i="1"/>
  <c r="I83" i="1"/>
  <c r="I81" i="1"/>
  <c r="I79" i="1"/>
  <c r="I76" i="1"/>
  <c r="I73" i="1"/>
  <c r="I71" i="1"/>
  <c r="I69" i="1"/>
  <c r="I67" i="1"/>
  <c r="I64" i="1"/>
  <c r="I61" i="1"/>
  <c r="I60" i="1"/>
  <c r="I59" i="1"/>
  <c r="I58" i="1"/>
  <c r="I57" i="1"/>
  <c r="I56" i="1"/>
  <c r="I55" i="1"/>
  <c r="I54" i="1"/>
  <c r="I53" i="1"/>
  <c r="I50" i="1"/>
  <c r="I48" i="1"/>
  <c r="I46" i="1"/>
  <c r="I41" i="1"/>
  <c r="I40" i="1"/>
  <c r="I39" i="1"/>
  <c r="I38" i="1"/>
  <c r="I37" i="1"/>
  <c r="I35" i="1"/>
  <c r="I34" i="1"/>
  <c r="I33" i="1"/>
  <c r="I31" i="1"/>
  <c r="I30" i="1"/>
  <c r="I27" i="1"/>
  <c r="I26" i="1"/>
  <c r="H22" i="1"/>
  <c r="H14" i="1"/>
  <c r="I19" i="1"/>
  <c r="I20" i="1"/>
  <c r="I15" i="1"/>
  <c r="D136" i="1"/>
  <c r="E136" i="1"/>
  <c r="G136" i="1"/>
  <c r="D126" i="1"/>
  <c r="E126" i="1"/>
  <c r="F126" i="1"/>
  <c r="G126" i="1"/>
  <c r="C126" i="1"/>
  <c r="D116" i="1"/>
  <c r="E116" i="1"/>
  <c r="F116" i="1"/>
  <c r="G116" i="1"/>
  <c r="C116" i="1"/>
  <c r="D106" i="1"/>
  <c r="E106" i="1"/>
  <c r="F106" i="1"/>
  <c r="G106" i="1"/>
  <c r="C106" i="1"/>
  <c r="D96" i="1"/>
  <c r="E96" i="1"/>
  <c r="F96" i="1"/>
  <c r="G96" i="1"/>
  <c r="C96" i="1"/>
  <c r="D88" i="1"/>
  <c r="E88" i="1"/>
  <c r="F88" i="1"/>
  <c r="G88" i="1"/>
  <c r="C88" i="1"/>
  <c r="D78" i="1"/>
  <c r="E78" i="1"/>
  <c r="F78" i="1"/>
  <c r="G78" i="1"/>
  <c r="C78" i="1"/>
  <c r="C62" i="1"/>
  <c r="D62" i="1"/>
  <c r="E62" i="1"/>
  <c r="F62" i="1"/>
  <c r="G62" i="1"/>
  <c r="D52" i="1"/>
  <c r="E52" i="1"/>
  <c r="F52" i="1"/>
  <c r="G52" i="1"/>
  <c r="C52" i="1"/>
  <c r="D42" i="1"/>
  <c r="E42" i="1"/>
  <c r="F42" i="1"/>
  <c r="G42" i="1"/>
  <c r="C42" i="1"/>
  <c r="D32" i="1"/>
  <c r="E32" i="1"/>
  <c r="F32" i="1"/>
  <c r="G32" i="1"/>
  <c r="C32" i="1"/>
  <c r="D22" i="1"/>
  <c r="E22" i="1"/>
  <c r="F22" i="1"/>
  <c r="G22" i="1"/>
  <c r="C22" i="1"/>
  <c r="D14" i="1"/>
  <c r="E14" i="1"/>
  <c r="F14" i="1"/>
  <c r="G14" i="1"/>
  <c r="C14" i="1"/>
  <c r="I62" i="1" l="1"/>
  <c r="I116" i="1"/>
  <c r="I78" i="1"/>
  <c r="H136" i="1"/>
  <c r="I138" i="1"/>
  <c r="I136" i="1" s="1"/>
  <c r="H116" i="1"/>
  <c r="H88" i="1"/>
  <c r="G13" i="1"/>
  <c r="I89" i="1"/>
  <c r="I88" i="1" s="1"/>
  <c r="H126" i="1"/>
  <c r="I127" i="1"/>
  <c r="I126" i="1" s="1"/>
  <c r="E87" i="1"/>
  <c r="H96" i="1"/>
  <c r="C87" i="1"/>
  <c r="I97" i="1"/>
  <c r="I96" i="1" s="1"/>
  <c r="D87" i="1"/>
  <c r="I106" i="1"/>
  <c r="H106" i="1"/>
  <c r="F87" i="1"/>
  <c r="G87" i="1"/>
  <c r="H62" i="1"/>
  <c r="I52" i="1"/>
  <c r="H52" i="1"/>
  <c r="H42" i="1"/>
  <c r="I32" i="1"/>
  <c r="F13" i="1"/>
  <c r="E13" i="1"/>
  <c r="C13" i="1"/>
  <c r="D13" i="1"/>
  <c r="I16" i="1"/>
  <c r="I14" i="1" s="1"/>
  <c r="I23" i="1"/>
  <c r="I22" i="1" s="1"/>
  <c r="I44" i="1"/>
  <c r="I42" i="1" s="1"/>
  <c r="H32" i="1"/>
  <c r="H78" i="1"/>
  <c r="F161" i="1" l="1"/>
  <c r="G161" i="1"/>
  <c r="H13" i="1"/>
  <c r="E161" i="1"/>
  <c r="H87" i="1"/>
  <c r="D161" i="1"/>
  <c r="C161" i="1"/>
  <c r="I87" i="1"/>
  <c r="I13" i="1"/>
  <c r="H161" i="1" l="1"/>
  <c r="I161" i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<sst xmlns="http://schemas.openxmlformats.org/spreadsheetml/2006/main" count="262" uniqueCount="148">
  <si>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</si>
  <si>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</si>
  <si>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</si>
  <si>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</si>
  <si>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</si>
  <si>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</si>
  <si>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</si>
  <si>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</si>
  <si>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</si>
  <si>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</si>
  <si>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</si>
  <si>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</si>
  <si>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</si>
  <si>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</si>
  <si>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</si>
  <si>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</si>
  <si>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</si>
  <si>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</si>
  <si>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</si>
  <si>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</si>
  <si>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</si>
  <si>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</si>
  <si>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</si>
  <si>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</si>
  <si>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</si>
  <si>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</si>
  <si>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</si>
  <si>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</si>
  <si>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</si>
  <si>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</si>
  <si>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</si>
  <si>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</si>
  <si>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</si>
  <si>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</si>
  <si>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</si>
  <si>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</si>
  <si>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</si>
  <si>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</si>
  <si>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</si>
  <si>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</si>
  <si>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</si>
  <si>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</si>
  <si>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</si>
  <si>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</si>
  <si>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</si>
  <si>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</si>
  <si>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</si>
  <si>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</si>
  <si>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</si>
  <si>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</si>
  <si>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</si>
  <si>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</si>
  <si>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</si>
  <si>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</si>
  <si>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</si>
  <si>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</si>
  <si>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</si>
  <si>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</si>
  <si>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</si>
  <si>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</si>
  <si>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</si>
  <si>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</si>
  <si>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</si>
  <si>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</si>
  <si>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</si>
  <si>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</si>
  <si>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</si>
  <si>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</si>
  <si>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</si>
  <si>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</si>
  <si>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</si>
  <si>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</si>
  <si>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</si>
  <si>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</si>
  <si>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</si>
  <si>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</si>
  <si>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</si>
  <si>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</si>
  <si>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</si>
  <si>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</si>
  <si>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</si>
  <si>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</si>
  <si>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</si>
  <si>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</si>
  <si>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</si>
  <si>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</si>
  <si>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</si>
  <si>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</si>
  <si>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</si>
  <si>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</si>
  <si>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</si>
  <si>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</si>
  <si>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</si>
  <si>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</si>
  <si>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</si>
  <si>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</si>
  <si>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</si>
  <si>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</si>
  <si>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</si>
  <si>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</si>
  <si>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</si>
  <si>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</si>
  <si>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</si>
  <si>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</si>
  <si>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</si>
  <si>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</si>
  <si>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</si>
  <si>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</si>
  <si>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</si>
  <si>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</si>
  <si>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</si>
  <si>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</si>
  <si>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</si>
  <si>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</si>
  <si>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</si>
  <si>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</si>
  <si>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</si>
  <si>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</si>
  <si>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</si>
  <si>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</si>
  <si>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</si>
  <si>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</si>
  <si>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</si>
  <si>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</si>
  <si>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</si>
  <si>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</si>
  <si>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</si>
  <si>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</si>
  <si>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</si>
  <si>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</si>
  <si>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</si>
  <si>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</si>
  <si>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</si>
  <si>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</si>
  <si>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</si>
  <si>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</si>
  <si>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</si>
  <si>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</si>
  <si>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</si>
  <si>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</si>
  <si>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</si>
  <si>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</si>
  <si>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</si>
  <si>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Universidad de Guanajuato</t>
  </si>
  <si>
    <t>Correspondiente del 01 de Enero al 31 de Marzo 2024</t>
  </si>
  <si>
    <t>NO SE CUENTA CON BALANCE PRESUPUESTARIO DE RECURSOS DISPONIBLES NEGATIVO</t>
  </si>
  <si>
    <t>No aplica, porque el periodo reportado no corresponde al cierre del ejercicio.</t>
  </si>
  <si>
    <t>No aplica, porque la Universidad de Guanajuato, no tiene contratada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</si>
</sst>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43" fontId="16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3" xfId="2" applyFont="1" applyFill="1" applyBorder="1" applyAlignment="1">
      <alignment horizontal="centerContinuous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43" fontId="2" fillId="0" borderId="0" xfId="6" applyFont="1"/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7">
    <cellStyle name="Hipervínculo" xfId="1" builtinId="8"/>
    <cellStyle name="Millares" xfId="6" builtinId="3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B21" sqref="B2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143</v>
      </c>
      <c r="B1" s="20"/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144</v>
      </c>
      <c r="B3" s="24"/>
      <c r="C3" s="25" t="s">
        <v>4</v>
      </c>
      <c r="D3" s="27">
        <v>1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11" sqref="C1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Universidad de Guanajuato</v>
      </c>
      <c r="C1" s="74"/>
      <c r="D1" s="74"/>
      <c r="E1" s="41" t="s">
        <v>0</v>
      </c>
      <c r="F1" s="42">
        <f>'Notas de Disciplina Financiera'!D1</f>
        <v>2024</v>
      </c>
    </row>
    <row r="2" spans="1:6" x14ac:dyDescent="0.2">
      <c r="B2" s="74" t="s">
        <v>1</v>
      </c>
      <c r="C2" s="74"/>
      <c r="D2" s="74"/>
      <c r="E2" s="41" t="s">
        <v>2</v>
      </c>
      <c r="F2" s="42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2024</v>
      </c>
      <c r="C3" s="74"/>
      <c r="D3" s="74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1" spans="1:6" x14ac:dyDescent="0.2">
      <c r="C11" s="1" t="s">
        <v>145</v>
      </c>
    </row>
    <row r="16" spans="1:6" x14ac:dyDescent="0.2">
      <c r="C16" s="71" t="s">
        <v>23</v>
      </c>
    </row>
    <row r="17" spans="3:3" x14ac:dyDescent="0.2">
      <c r="C17" s="70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M166"/>
  <sheetViews>
    <sheetView showGridLines="0" zoomScaleNormal="100" workbookViewId="0">
      <selection activeCell="B1" sqref="B1:D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6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0" width="12" style="1"/>
    <col min="11" max="11" width="12.6640625" style="1" bestFit="1" customWidth="1"/>
    <col min="12" max="16384" width="12" style="1"/>
  </cols>
  <sheetData>
    <row r="1" spans="1:9" x14ac:dyDescent="0.2">
      <c r="B1" s="74" t="str">
        <f>'Notas de Disciplina Financiera'!A1</f>
        <v>Universidad de Guanajuato</v>
      </c>
      <c r="C1" s="74"/>
      <c r="D1" s="74"/>
      <c r="E1" s="41" t="s">
        <v>0</v>
      </c>
      <c r="F1" s="42">
        <f>'Notas de Disciplina Financiera'!D1</f>
        <v>2024</v>
      </c>
    </row>
    <row r="2" spans="1:9" x14ac:dyDescent="0.2">
      <c r="B2" s="74" t="s">
        <v>1</v>
      </c>
      <c r="C2" s="74"/>
      <c r="D2" s="74"/>
      <c r="E2" s="41" t="s">
        <v>2</v>
      </c>
      <c r="F2" s="42" t="str">
        <f>'Notas de Disciplina Financiera'!D2</f>
        <v>Trimestral</v>
      </c>
    </row>
    <row r="3" spans="1:9" x14ac:dyDescent="0.2">
      <c r="B3" s="74" t="str">
        <f>'Notas de Disciplina Financiera'!A3</f>
        <v>Correspondiente del 01 de Enero al 31 de Marzo 2024</v>
      </c>
      <c r="C3" s="74"/>
      <c r="D3" s="74"/>
      <c r="E3" s="41" t="s">
        <v>4</v>
      </c>
      <c r="F3" s="42">
        <f>'Notas de Disciplina Financiera'!D3</f>
        <v>1</v>
      </c>
    </row>
    <row r="4" spans="1:9" x14ac:dyDescent="0.2">
      <c r="H4" s="72"/>
    </row>
    <row r="5" spans="1:9" x14ac:dyDescent="0.2">
      <c r="B5" s="44" t="s">
        <v>25</v>
      </c>
    </row>
    <row r="6" spans="1:9" x14ac:dyDescent="0.2">
      <c r="B6" s="80" t="str">
        <f>B1</f>
        <v>Universidad de Guanajuato</v>
      </c>
      <c r="C6" s="80"/>
      <c r="D6" s="80"/>
      <c r="E6" s="80"/>
      <c r="F6" s="80"/>
      <c r="G6" s="80"/>
      <c r="H6" s="80"/>
      <c r="I6" s="80"/>
    </row>
    <row r="7" spans="1:9" x14ac:dyDescent="0.2">
      <c r="B7" s="75" t="s">
        <v>26</v>
      </c>
      <c r="C7" s="75"/>
      <c r="D7" s="75"/>
      <c r="E7" s="75"/>
      <c r="F7" s="75"/>
      <c r="G7" s="75"/>
      <c r="H7" s="75"/>
      <c r="I7" s="75"/>
    </row>
    <row r="8" spans="1:9" x14ac:dyDescent="0.2">
      <c r="B8" s="75" t="s">
        <v>27</v>
      </c>
      <c r="C8" s="75"/>
      <c r="D8" s="75"/>
      <c r="E8" s="75"/>
      <c r="F8" s="75"/>
      <c r="G8" s="75"/>
      <c r="H8" s="75"/>
      <c r="I8" s="75"/>
    </row>
    <row r="9" spans="1:9" x14ac:dyDescent="0.2">
      <c r="B9" s="75" t="str">
        <f>B3</f>
        <v>Correspondiente del 01 de Enero al 31 de Marzo 2024</v>
      </c>
      <c r="C9" s="75"/>
      <c r="D9" s="75"/>
      <c r="E9" s="75"/>
      <c r="F9" s="75"/>
      <c r="G9" s="75"/>
      <c r="H9" s="75"/>
      <c r="I9" s="75"/>
    </row>
    <row r="10" spans="1:9" x14ac:dyDescent="0.2">
      <c r="B10" s="76" t="s">
        <v>28</v>
      </c>
      <c r="C10" s="76"/>
      <c r="D10" s="76"/>
      <c r="E10" s="76"/>
      <c r="F10" s="76"/>
      <c r="G10" s="76"/>
      <c r="H10" s="76"/>
      <c r="I10" s="76"/>
    </row>
    <row r="11" spans="1:9" x14ac:dyDescent="0.2">
      <c r="B11" s="9"/>
      <c r="C11" s="9"/>
      <c r="D11" s="77" t="s">
        <v>29</v>
      </c>
      <c r="E11" s="78"/>
      <c r="F11" s="78"/>
      <c r="G11" s="78"/>
      <c r="H11" s="79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3"/>
      <c r="B13" s="13" t="s">
        <v>38</v>
      </c>
      <c r="C13" s="3">
        <f>C14+C22+C32+C42+C52+C62+C66+C74+C78</f>
        <v>1928728215.999995</v>
      </c>
      <c r="D13" s="3">
        <f t="shared" ref="D13:I13" si="0">D14+D22+D32+D42+D52+D62+D66+D74+D78</f>
        <v>162045621.64000002</v>
      </c>
      <c r="E13" s="3">
        <f t="shared" si="0"/>
        <v>4247421.4400000004</v>
      </c>
      <c r="F13" s="3">
        <f t="shared" si="0"/>
        <v>330890208.40000004</v>
      </c>
      <c r="G13" s="3">
        <f>G14+G22+G32+G42+G52+G62+G66+G74+G78</f>
        <v>330890208.40000021</v>
      </c>
      <c r="H13" s="3">
        <f t="shared" si="0"/>
        <v>157798200.1999999</v>
      </c>
      <c r="I13" s="3">
        <f t="shared" si="0"/>
        <v>2086526416.1999946</v>
      </c>
    </row>
    <row r="14" spans="1:9" x14ac:dyDescent="0.2">
      <c r="B14" s="17" t="s">
        <v>39</v>
      </c>
      <c r="C14" s="3">
        <f>C15+C16+C17+C18+C19+C20+C21</f>
        <v>1391074799.4199948</v>
      </c>
      <c r="D14" s="3">
        <f t="shared" ref="D14:H14" si="1">D15+D16+D17+D18+D19+D20+D21</f>
        <v>38238667.069999993</v>
      </c>
      <c r="E14" s="3">
        <f t="shared" si="1"/>
        <v>17532</v>
      </c>
      <c r="F14" s="3">
        <f t="shared" si="1"/>
        <v>172382106.13000005</v>
      </c>
      <c r="G14" s="3">
        <f t="shared" si="1"/>
        <v>197328574.13000017</v>
      </c>
      <c r="H14" s="3">
        <f t="shared" si="1"/>
        <v>13274667.069999881</v>
      </c>
      <c r="I14" s="3">
        <f>I15+I16+I17+I18+I19+I20+I21</f>
        <v>1404349466.4899945</v>
      </c>
    </row>
    <row r="15" spans="1:9" x14ac:dyDescent="0.2">
      <c r="B15" s="16" t="s">
        <v>40</v>
      </c>
      <c r="C15" s="4">
        <v>219760397.16000047</v>
      </c>
      <c r="D15" s="4">
        <v>0</v>
      </c>
      <c r="E15" s="4">
        <v>0</v>
      </c>
      <c r="F15" s="4">
        <v>17330006.929999996</v>
      </c>
      <c r="G15" s="4">
        <v>17212375.739999998</v>
      </c>
      <c r="H15" s="4">
        <f>D15-E15+F15-G15</f>
        <v>117631.18999999762</v>
      </c>
      <c r="I15" s="4">
        <f>C15+H15</f>
        <v>219878028.35000047</v>
      </c>
    </row>
    <row r="16" spans="1:9" x14ac:dyDescent="0.2">
      <c r="B16" s="16" t="s">
        <v>41</v>
      </c>
      <c r="C16" s="4">
        <v>336350312.64999783</v>
      </c>
      <c r="D16" s="4">
        <v>34536208.729999997</v>
      </c>
      <c r="E16" s="4">
        <v>17532</v>
      </c>
      <c r="F16" s="4">
        <v>90342565.38000001</v>
      </c>
      <c r="G16" s="4">
        <v>84962136.990000203</v>
      </c>
      <c r="H16" s="4">
        <f t="shared" ref="H16:H21" si="2">D16-E16+F16-G16</f>
        <v>39899105.119999811</v>
      </c>
      <c r="I16" s="4">
        <f t="shared" ref="I16:I20" si="3">C16+H16</f>
        <v>376249417.76999766</v>
      </c>
    </row>
    <row r="17" spans="2:9" x14ac:dyDescent="0.2">
      <c r="B17" s="16" t="s">
        <v>42</v>
      </c>
      <c r="C17" s="4">
        <v>121746843.75000006</v>
      </c>
      <c r="D17" s="4">
        <v>0</v>
      </c>
      <c r="E17" s="4">
        <v>0</v>
      </c>
      <c r="F17" s="4">
        <v>9885602.7299999818</v>
      </c>
      <c r="G17" s="4">
        <v>9673956.1699999906</v>
      </c>
      <c r="H17" s="4">
        <f t="shared" si="2"/>
        <v>211646.55999999121</v>
      </c>
      <c r="I17" s="4">
        <f t="shared" si="3"/>
        <v>121958490.31000005</v>
      </c>
    </row>
    <row r="18" spans="2:9" x14ac:dyDescent="0.2">
      <c r="B18" s="16" t="s">
        <v>43</v>
      </c>
      <c r="C18" s="4">
        <v>190408138.48000139</v>
      </c>
      <c r="D18" s="4">
        <v>0</v>
      </c>
      <c r="E18" s="4">
        <v>0</v>
      </c>
      <c r="F18" s="4">
        <v>12180899.470000001</v>
      </c>
      <c r="G18" s="4">
        <v>11340802.300000001</v>
      </c>
      <c r="H18" s="4">
        <f t="shared" si="2"/>
        <v>840097.16999999993</v>
      </c>
      <c r="I18" s="4">
        <f t="shared" si="3"/>
        <v>191248235.65000138</v>
      </c>
    </row>
    <row r="19" spans="2:9" x14ac:dyDescent="0.2">
      <c r="B19" s="16" t="s">
        <v>44</v>
      </c>
      <c r="C19" s="4">
        <v>305650227.78999519</v>
      </c>
      <c r="D19" s="4">
        <v>3702458.34</v>
      </c>
      <c r="E19" s="4"/>
      <c r="F19" s="4">
        <v>26546551.960000079</v>
      </c>
      <c r="G19" s="4">
        <v>37437116.710000001</v>
      </c>
      <c r="H19" s="4">
        <f t="shared" si="2"/>
        <v>-7188106.4099999219</v>
      </c>
      <c r="I19" s="4">
        <f t="shared" si="3"/>
        <v>298462121.37999529</v>
      </c>
    </row>
    <row r="20" spans="2:9" x14ac:dyDescent="0.2">
      <c r="B20" s="16" t="s">
        <v>45</v>
      </c>
      <c r="C20" s="4">
        <v>74831516.599999979</v>
      </c>
      <c r="D20" s="4">
        <v>0</v>
      </c>
      <c r="E20" s="4">
        <v>0</v>
      </c>
      <c r="F20" s="4">
        <v>12364.22</v>
      </c>
      <c r="G20" s="4">
        <v>34480549.030000001</v>
      </c>
      <c r="H20" s="4">
        <f t="shared" si="2"/>
        <v>-34468184.810000002</v>
      </c>
      <c r="I20" s="4">
        <f t="shared" si="3"/>
        <v>40363331.789999977</v>
      </c>
    </row>
    <row r="21" spans="2:9" x14ac:dyDescent="0.2">
      <c r="B21" s="16" t="s">
        <v>46</v>
      </c>
      <c r="C21" s="4">
        <v>142327362.98999989</v>
      </c>
      <c r="D21" s="4">
        <v>0</v>
      </c>
      <c r="E21" s="4">
        <v>0</v>
      </c>
      <c r="F21" s="4">
        <v>16084115.440000007</v>
      </c>
      <c r="G21" s="4">
        <v>2221637.19</v>
      </c>
      <c r="H21" s="4">
        <f t="shared" si="2"/>
        <v>13862478.250000007</v>
      </c>
      <c r="I21" s="4">
        <f>C21+H21</f>
        <v>156189841.23999989</v>
      </c>
    </row>
    <row r="22" spans="2:9" x14ac:dyDescent="0.2">
      <c r="B22" s="17" t="s">
        <v>47</v>
      </c>
      <c r="C22" s="3">
        <f>C23+C24+C25+C26+C27+C28+C29+C30+C31</f>
        <v>68362814.229999989</v>
      </c>
      <c r="D22" s="3">
        <f t="shared" ref="D22:G22" si="4">D23+D24+D25+D26+D27+D28+D29+D30+D31</f>
        <v>56017957.570000008</v>
      </c>
      <c r="E22" s="3">
        <f t="shared" si="4"/>
        <v>249706.07</v>
      </c>
      <c r="F22" s="3">
        <f t="shared" si="4"/>
        <v>19300789.809999999</v>
      </c>
      <c r="G22" s="3">
        <f t="shared" si="4"/>
        <v>33154721.84</v>
      </c>
      <c r="H22" s="3">
        <f t="shared" ref="H22" si="5">H23+H24+H25+H26+H27+H28+H29+H30+H31</f>
        <v>41914319.469999999</v>
      </c>
      <c r="I22" s="3">
        <f t="shared" ref="I22" si="6">I23+I24+I25+I26+I27+I28+I29+I30+I31</f>
        <v>110277133.7</v>
      </c>
    </row>
    <row r="23" spans="2:9" x14ac:dyDescent="0.2">
      <c r="B23" s="16" t="s">
        <v>48</v>
      </c>
      <c r="C23" s="4">
        <v>29789438.48</v>
      </c>
      <c r="D23" s="4">
        <v>55300605.56000001</v>
      </c>
      <c r="E23" s="4">
        <v>246890.07</v>
      </c>
      <c r="F23" s="4">
        <v>8126677.1899999976</v>
      </c>
      <c r="G23" s="4">
        <v>27206984.59</v>
      </c>
      <c r="H23" s="4">
        <f t="shared" ref="H23:H31" si="7">D23-E23+F23-G23</f>
        <v>35973408.090000004</v>
      </c>
      <c r="I23" s="4">
        <f>C23+H23</f>
        <v>65762846.570000008</v>
      </c>
    </row>
    <row r="24" spans="2:9" x14ac:dyDescent="0.2">
      <c r="B24" s="16" t="s">
        <v>49</v>
      </c>
      <c r="C24" s="4">
        <v>6957330.3500000006</v>
      </c>
      <c r="D24" s="4">
        <v>0</v>
      </c>
      <c r="E24" s="4">
        <v>1408</v>
      </c>
      <c r="F24" s="4">
        <v>1337332.1100000001</v>
      </c>
      <c r="G24" s="4">
        <v>814247.21</v>
      </c>
      <c r="H24" s="4">
        <f t="shared" si="7"/>
        <v>521676.90000000014</v>
      </c>
      <c r="I24" s="4">
        <f t="shared" ref="I24:I31" si="8">C24+H24</f>
        <v>7479007.2500000009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7"/>
        <v>0</v>
      </c>
      <c r="I25" s="4">
        <f t="shared" si="8"/>
        <v>0</v>
      </c>
    </row>
    <row r="26" spans="2:9" x14ac:dyDescent="0.2">
      <c r="B26" s="16" t="s">
        <v>51</v>
      </c>
      <c r="C26" s="4">
        <v>4331244.12</v>
      </c>
      <c r="D26" s="4">
        <v>93613.4</v>
      </c>
      <c r="E26" s="4"/>
      <c r="F26" s="4">
        <v>1483845.29</v>
      </c>
      <c r="G26" s="4">
        <v>1266452</v>
      </c>
      <c r="H26" s="4">
        <f t="shared" si="7"/>
        <v>311006.68999999994</v>
      </c>
      <c r="I26" s="4">
        <f t="shared" si="8"/>
        <v>4642250.8100000005</v>
      </c>
    </row>
    <row r="27" spans="2:9" x14ac:dyDescent="0.2">
      <c r="B27" s="16" t="s">
        <v>52</v>
      </c>
      <c r="C27" s="4">
        <v>7563401.0099999998</v>
      </c>
      <c r="D27" s="4">
        <v>605738.60999999987</v>
      </c>
      <c r="E27" s="4">
        <v>1408</v>
      </c>
      <c r="F27" s="4">
        <v>2556161.87</v>
      </c>
      <c r="G27" s="4">
        <v>1202136.3600000001</v>
      </c>
      <c r="H27" s="4">
        <f t="shared" si="7"/>
        <v>1958356.1199999999</v>
      </c>
      <c r="I27" s="4">
        <f t="shared" si="8"/>
        <v>9521757.129999999</v>
      </c>
    </row>
    <row r="28" spans="2:9" x14ac:dyDescent="0.2">
      <c r="B28" s="16" t="s">
        <v>53</v>
      </c>
      <c r="C28" s="4">
        <v>9735476.1299999971</v>
      </c>
      <c r="D28" s="4">
        <v>0</v>
      </c>
      <c r="E28" s="4">
        <v>0</v>
      </c>
      <c r="F28" s="4">
        <v>965557.15999999957</v>
      </c>
      <c r="G28" s="4">
        <v>877286.26</v>
      </c>
      <c r="H28" s="4">
        <f t="shared" si="7"/>
        <v>88270.899999999558</v>
      </c>
      <c r="I28" s="4">
        <f t="shared" si="8"/>
        <v>9823747.0299999975</v>
      </c>
    </row>
    <row r="29" spans="2:9" x14ac:dyDescent="0.2">
      <c r="B29" s="16" t="s">
        <v>54</v>
      </c>
      <c r="C29" s="4">
        <v>6618836.3999999994</v>
      </c>
      <c r="D29" s="4">
        <v>0</v>
      </c>
      <c r="E29" s="4">
        <v>0</v>
      </c>
      <c r="F29" s="4">
        <v>3519484.77</v>
      </c>
      <c r="G29" s="4">
        <v>1130557.99</v>
      </c>
      <c r="H29" s="4">
        <f t="shared" si="7"/>
        <v>2388926.7800000003</v>
      </c>
      <c r="I29" s="4">
        <f t="shared" si="8"/>
        <v>9007763.1799999997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7"/>
        <v>0</v>
      </c>
      <c r="I30" s="4">
        <f t="shared" si="8"/>
        <v>0</v>
      </c>
    </row>
    <row r="31" spans="2:9" x14ac:dyDescent="0.2">
      <c r="B31" s="16" t="s">
        <v>56</v>
      </c>
      <c r="C31" s="4">
        <v>3367087.74</v>
      </c>
      <c r="D31" s="4">
        <v>18000</v>
      </c>
      <c r="E31" s="4"/>
      <c r="F31" s="4">
        <v>1311731.4200000004</v>
      </c>
      <c r="G31" s="4">
        <v>657057.43000000005</v>
      </c>
      <c r="H31" s="4">
        <f t="shared" si="7"/>
        <v>672673.99000000034</v>
      </c>
      <c r="I31" s="4">
        <f t="shared" si="8"/>
        <v>4039761.7300000004</v>
      </c>
    </row>
    <row r="32" spans="2:9" x14ac:dyDescent="0.2">
      <c r="B32" s="17" t="s">
        <v>57</v>
      </c>
      <c r="C32" s="3">
        <f>C33+C34+C35+C36+C37+C38+C39+C40+C41</f>
        <v>260246714.44000009</v>
      </c>
      <c r="D32" s="3">
        <f t="shared" ref="D32:G32" si="9">D33+D34+D35+D36+D37+D38+D39+D40+D41</f>
        <v>4084672.87</v>
      </c>
      <c r="E32" s="3">
        <f t="shared" si="9"/>
        <v>0.06</v>
      </c>
      <c r="F32" s="3">
        <f t="shared" si="9"/>
        <v>74700274.329999983</v>
      </c>
      <c r="G32" s="3">
        <f t="shared" si="9"/>
        <v>47147171.699999988</v>
      </c>
      <c r="H32" s="3">
        <f t="shared" ref="H32" si="10">H33+H34+H35+H36+H37+H38+H39+H40+H41</f>
        <v>31637775.439999983</v>
      </c>
      <c r="I32" s="3">
        <f t="shared" ref="I32" si="11">I33+I34+I35+I36+I37+I38+I39+I40+I41</f>
        <v>291884489.88000005</v>
      </c>
    </row>
    <row r="33" spans="2:13" x14ac:dyDescent="0.2">
      <c r="B33" s="16" t="s">
        <v>58</v>
      </c>
      <c r="C33" s="4">
        <v>20664090.420000009</v>
      </c>
      <c r="D33" s="4">
        <v>0</v>
      </c>
      <c r="E33" s="4">
        <v>0.06</v>
      </c>
      <c r="F33" s="4">
        <v>724520.21</v>
      </c>
      <c r="G33" s="4">
        <v>1670716.94</v>
      </c>
      <c r="H33" s="4">
        <f t="shared" ref="H33:H41" si="12">D33-E33+F33-G33</f>
        <v>-946196.79</v>
      </c>
      <c r="I33" s="4">
        <f t="shared" ref="I33:I41" si="13">C33+H33</f>
        <v>19717893.63000001</v>
      </c>
      <c r="K33" s="72"/>
      <c r="L33" s="72"/>
      <c r="M33" s="72"/>
    </row>
    <row r="34" spans="2:13" x14ac:dyDescent="0.2">
      <c r="B34" s="16" t="s">
        <v>59</v>
      </c>
      <c r="C34" s="4">
        <v>38826529.280000001</v>
      </c>
      <c r="D34" s="4">
        <v>16400</v>
      </c>
      <c r="E34" s="4">
        <v>0</v>
      </c>
      <c r="F34" s="4">
        <v>7370902.6800000006</v>
      </c>
      <c r="G34" s="4">
        <v>10842367.08</v>
      </c>
      <c r="H34" s="4">
        <f t="shared" si="12"/>
        <v>-3455064.3999999994</v>
      </c>
      <c r="I34" s="4">
        <f t="shared" si="13"/>
        <v>35371464.880000003</v>
      </c>
    </row>
    <row r="35" spans="2:13" x14ac:dyDescent="0.2">
      <c r="B35" s="16" t="s">
        <v>60</v>
      </c>
      <c r="C35" s="4">
        <v>47518842.760000013</v>
      </c>
      <c r="D35" s="4">
        <v>554712.51</v>
      </c>
      <c r="E35" s="4">
        <v>0</v>
      </c>
      <c r="F35" s="4">
        <v>26200658.079999994</v>
      </c>
      <c r="G35" s="4">
        <v>8365687.4800000004</v>
      </c>
      <c r="H35" s="4">
        <f t="shared" si="12"/>
        <v>18389683.109999996</v>
      </c>
      <c r="I35" s="4">
        <f t="shared" si="13"/>
        <v>65908525.870000005</v>
      </c>
    </row>
    <row r="36" spans="2:13" x14ac:dyDescent="0.2">
      <c r="B36" s="16" t="s">
        <v>61</v>
      </c>
      <c r="C36" s="4">
        <v>6499118.870000001</v>
      </c>
      <c r="D36" s="4">
        <v>0</v>
      </c>
      <c r="E36" s="4">
        <v>0</v>
      </c>
      <c r="F36" s="4">
        <v>1444430.6399999997</v>
      </c>
      <c r="G36" s="4">
        <v>510703.89</v>
      </c>
      <c r="H36" s="4">
        <f t="shared" si="12"/>
        <v>933726.74999999965</v>
      </c>
      <c r="I36" s="4">
        <f t="shared" si="13"/>
        <v>7432845.620000001</v>
      </c>
    </row>
    <row r="37" spans="2:13" x14ac:dyDescent="0.2">
      <c r="B37" s="16" t="s">
        <v>62</v>
      </c>
      <c r="C37" s="4">
        <v>63040671.590000018</v>
      </c>
      <c r="D37" s="4">
        <v>2807902.1100000003</v>
      </c>
      <c r="E37" s="4">
        <v>0</v>
      </c>
      <c r="F37" s="4">
        <v>24466694.919999998</v>
      </c>
      <c r="G37" s="4">
        <v>14934013.16</v>
      </c>
      <c r="H37" s="4">
        <f t="shared" si="12"/>
        <v>12340583.869999997</v>
      </c>
      <c r="I37" s="4">
        <f t="shared" si="13"/>
        <v>75381255.460000008</v>
      </c>
    </row>
    <row r="38" spans="2:13" x14ac:dyDescent="0.2">
      <c r="B38" s="16" t="s">
        <v>63</v>
      </c>
      <c r="C38" s="4">
        <v>10271885.220000003</v>
      </c>
      <c r="D38" s="4">
        <v>8922.39</v>
      </c>
      <c r="E38" s="4">
        <v>0</v>
      </c>
      <c r="F38" s="4">
        <v>730123.80999999994</v>
      </c>
      <c r="G38" s="4">
        <v>512279.44</v>
      </c>
      <c r="H38" s="4">
        <f t="shared" si="12"/>
        <v>226766.75999999995</v>
      </c>
      <c r="I38" s="4">
        <f t="shared" si="13"/>
        <v>10498651.980000002</v>
      </c>
    </row>
    <row r="39" spans="2:13" x14ac:dyDescent="0.2">
      <c r="B39" s="16" t="s">
        <v>64</v>
      </c>
      <c r="C39" s="4">
        <v>14387088.820000008</v>
      </c>
      <c r="D39" s="4">
        <v>563299.93000000005</v>
      </c>
      <c r="E39" s="4">
        <v>0</v>
      </c>
      <c r="F39" s="4">
        <v>2252896.75</v>
      </c>
      <c r="G39" s="4">
        <v>1371281.12</v>
      </c>
      <c r="H39" s="4">
        <f t="shared" si="12"/>
        <v>1444915.56</v>
      </c>
      <c r="I39" s="4">
        <f t="shared" si="13"/>
        <v>15832004.380000008</v>
      </c>
    </row>
    <row r="40" spans="2:13" x14ac:dyDescent="0.2">
      <c r="B40" s="16" t="s">
        <v>65</v>
      </c>
      <c r="C40" s="4">
        <v>29109589.820000015</v>
      </c>
      <c r="D40" s="4">
        <v>118486.55</v>
      </c>
      <c r="E40" s="4">
        <v>0</v>
      </c>
      <c r="F40" s="4">
        <v>6472026.1000000006</v>
      </c>
      <c r="G40" s="4">
        <v>4322060.6100000003</v>
      </c>
      <c r="H40" s="4">
        <f t="shared" si="12"/>
        <v>2268452.04</v>
      </c>
      <c r="I40" s="4">
        <f t="shared" si="13"/>
        <v>31378041.860000014</v>
      </c>
    </row>
    <row r="41" spans="2:13" x14ac:dyDescent="0.2">
      <c r="B41" s="16" t="s">
        <v>66</v>
      </c>
      <c r="C41" s="4">
        <v>29928897.660000015</v>
      </c>
      <c r="D41" s="4">
        <v>14949.380000000001</v>
      </c>
      <c r="E41" s="4">
        <v>0</v>
      </c>
      <c r="F41" s="4">
        <v>5038021.1399999913</v>
      </c>
      <c r="G41" s="4">
        <v>4618061.9800000004</v>
      </c>
      <c r="H41" s="4">
        <f t="shared" si="12"/>
        <v>434908.53999999072</v>
      </c>
      <c r="I41" s="4">
        <f t="shared" si="13"/>
        <v>30363806.200000007</v>
      </c>
    </row>
    <row r="42" spans="2:13" x14ac:dyDescent="0.2">
      <c r="B42" s="17" t="s">
        <v>67</v>
      </c>
      <c r="C42" s="3">
        <f>C43+C44+C45+C46+C47+C48+C49+C50+C51</f>
        <v>93458832.919999987</v>
      </c>
      <c r="D42" s="3">
        <f t="shared" ref="D42:G42" si="14">D43+D44+D45+D46+D47+D48+D49+D50+D51</f>
        <v>34817451.82</v>
      </c>
      <c r="E42" s="3">
        <f t="shared" si="14"/>
        <v>0</v>
      </c>
      <c r="F42" s="3">
        <f t="shared" si="14"/>
        <v>39214813.63000001</v>
      </c>
      <c r="G42" s="3">
        <f t="shared" si="14"/>
        <v>35392016.350000001</v>
      </c>
      <c r="H42" s="3">
        <f t="shared" ref="H42" si="15">H43+H44+H45+H46+H47+H48+H49+H50+H51</f>
        <v>38640249.100000016</v>
      </c>
      <c r="I42" s="3">
        <f t="shared" ref="I42" si="16">I43+I44+I45+I46+I47+I48+I49+I50+I51</f>
        <v>132099082.02000001</v>
      </c>
    </row>
    <row r="43" spans="2:13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7">D43-E43+F43-G43</f>
        <v>0</v>
      </c>
      <c r="I43" s="4">
        <f t="shared" ref="I43:I51" si="18">C43+H43</f>
        <v>0</v>
      </c>
    </row>
    <row r="44" spans="2:13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7"/>
        <v>0</v>
      </c>
      <c r="I44" s="4">
        <f t="shared" si="18"/>
        <v>0</v>
      </c>
    </row>
    <row r="45" spans="2:13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7"/>
        <v>0</v>
      </c>
      <c r="I45" s="4">
        <f t="shared" si="18"/>
        <v>0</v>
      </c>
    </row>
    <row r="46" spans="2:13" x14ac:dyDescent="0.2">
      <c r="B46" s="16" t="s">
        <v>71</v>
      </c>
      <c r="C46" s="4">
        <v>93428832.919999987</v>
      </c>
      <c r="D46" s="4">
        <v>34817451.82</v>
      </c>
      <c r="E46" s="4"/>
      <c r="F46" s="4">
        <v>39214813.63000001</v>
      </c>
      <c r="G46" s="4">
        <v>35392016.350000001</v>
      </c>
      <c r="H46" s="4">
        <f t="shared" si="17"/>
        <v>38640249.100000016</v>
      </c>
      <c r="I46" s="4">
        <f t="shared" si="18"/>
        <v>132069082.02000001</v>
      </c>
    </row>
    <row r="47" spans="2:13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7"/>
        <v>0</v>
      </c>
      <c r="I47" s="4">
        <f t="shared" si="18"/>
        <v>0</v>
      </c>
    </row>
    <row r="48" spans="2:13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7"/>
        <v>0</v>
      </c>
      <c r="I48" s="4">
        <f t="shared" si="18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7"/>
        <v>0</v>
      </c>
      <c r="I49" s="4">
        <f t="shared" si="18"/>
        <v>0</v>
      </c>
    </row>
    <row r="50" spans="2:9" x14ac:dyDescent="0.2">
      <c r="B50" s="16" t="s">
        <v>75</v>
      </c>
      <c r="C50" s="4">
        <v>30000</v>
      </c>
      <c r="D50" s="4">
        <v>0</v>
      </c>
      <c r="E50" s="4">
        <v>0</v>
      </c>
      <c r="F50" s="4">
        <v>0</v>
      </c>
      <c r="G50" s="4">
        <v>0</v>
      </c>
      <c r="H50" s="4">
        <f t="shared" si="17"/>
        <v>0</v>
      </c>
      <c r="I50" s="4">
        <f t="shared" si="18"/>
        <v>30000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7"/>
        <v>0</v>
      </c>
      <c r="I51" s="4">
        <f t="shared" si="18"/>
        <v>0</v>
      </c>
    </row>
    <row r="52" spans="2:9" x14ac:dyDescent="0.2">
      <c r="B52" s="17" t="s">
        <v>77</v>
      </c>
      <c r="C52" s="3">
        <f>C53+C54+C55+C56+C57+C58+C59+C60+C61</f>
        <v>95373797.290000007</v>
      </c>
      <c r="D52" s="3">
        <f t="shared" ref="D52:G52" si="19">D53+D54+D55+D56+D57+D58+D59+D60+D61</f>
        <v>7510126.5800000001</v>
      </c>
      <c r="E52" s="3">
        <f t="shared" si="19"/>
        <v>3975335.6300000004</v>
      </c>
      <c r="F52" s="3">
        <f t="shared" si="19"/>
        <v>21833321.950000007</v>
      </c>
      <c r="G52" s="3">
        <f t="shared" si="19"/>
        <v>11923351.190000001</v>
      </c>
      <c r="H52" s="3">
        <f t="shared" ref="H52" si="20">H53+H54+H55+H56+H57+H58+H59+H60+H61</f>
        <v>13444761.710000001</v>
      </c>
      <c r="I52" s="3">
        <f t="shared" ref="I52" si="21">I53+I54+I55+I56+I57+I58+I59+I60+I61</f>
        <v>108818559.00000001</v>
      </c>
    </row>
    <row r="53" spans="2:9" x14ac:dyDescent="0.2">
      <c r="B53" s="16" t="s">
        <v>78</v>
      </c>
      <c r="C53" s="4">
        <v>67864907.049999997</v>
      </c>
      <c r="D53" s="4">
        <v>3239179.05</v>
      </c>
      <c r="E53" s="4">
        <v>1951907.59</v>
      </c>
      <c r="F53" s="4">
        <v>17343599.380000003</v>
      </c>
      <c r="G53" s="4">
        <v>9073463.6300000008</v>
      </c>
      <c r="H53" s="4">
        <f t="shared" ref="H53:H61" si="22">D53-E53+F53-G53</f>
        <v>9557407.2100000028</v>
      </c>
      <c r="I53" s="4">
        <f t="shared" ref="I53:I61" si="23">C53+H53</f>
        <v>77422314.260000005</v>
      </c>
    </row>
    <row r="54" spans="2:9" x14ac:dyDescent="0.2">
      <c r="B54" s="16" t="s">
        <v>79</v>
      </c>
      <c r="C54" s="4">
        <v>7375617.0700000003</v>
      </c>
      <c r="D54" s="4">
        <v>119066.15</v>
      </c>
      <c r="E54" s="4">
        <v>51326.15</v>
      </c>
      <c r="F54" s="4">
        <v>585852.93999999994</v>
      </c>
      <c r="G54" s="4">
        <v>121000</v>
      </c>
      <c r="H54" s="4">
        <f t="shared" si="22"/>
        <v>532592.93999999994</v>
      </c>
      <c r="I54" s="4">
        <f t="shared" si="23"/>
        <v>7908210.0099999998</v>
      </c>
    </row>
    <row r="55" spans="2:9" x14ac:dyDescent="0.2">
      <c r="B55" s="16" t="s">
        <v>80</v>
      </c>
      <c r="C55" s="4">
        <v>11254584.380000001</v>
      </c>
      <c r="D55" s="4">
        <v>3538353.0799999996</v>
      </c>
      <c r="E55" s="4">
        <v>1956068.5</v>
      </c>
      <c r="F55" s="4">
        <v>2246867.5699999998</v>
      </c>
      <c r="G55" s="4">
        <v>1867167.34</v>
      </c>
      <c r="H55" s="4">
        <f t="shared" si="22"/>
        <v>1961984.8099999994</v>
      </c>
      <c r="I55" s="4">
        <f t="shared" si="23"/>
        <v>13216569.189999999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22"/>
        <v>0</v>
      </c>
      <c r="I56" s="4">
        <f t="shared" si="23"/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22"/>
        <v>0</v>
      </c>
      <c r="I57" s="4">
        <f t="shared" si="23"/>
        <v>0</v>
      </c>
    </row>
    <row r="58" spans="2:9" x14ac:dyDescent="0.2">
      <c r="B58" s="16" t="s">
        <v>83</v>
      </c>
      <c r="C58" s="4">
        <v>8621568.0099999998</v>
      </c>
      <c r="D58" s="4">
        <v>539775.82000000007</v>
      </c>
      <c r="E58" s="4">
        <v>16033.39</v>
      </c>
      <c r="F58" s="4">
        <v>1109360.21</v>
      </c>
      <c r="G58" s="4">
        <v>770720.22</v>
      </c>
      <c r="H58" s="4">
        <f t="shared" si="22"/>
        <v>862382.42000000016</v>
      </c>
      <c r="I58" s="4">
        <f t="shared" si="23"/>
        <v>9483950.4299999997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31000</v>
      </c>
      <c r="G59" s="4">
        <v>31000</v>
      </c>
      <c r="H59" s="4">
        <f t="shared" si="22"/>
        <v>0</v>
      </c>
      <c r="I59" s="4">
        <f t="shared" si="23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22"/>
        <v>0</v>
      </c>
      <c r="I60" s="4">
        <f t="shared" si="23"/>
        <v>0</v>
      </c>
    </row>
    <row r="61" spans="2:9" x14ac:dyDescent="0.2">
      <c r="B61" s="16" t="s">
        <v>86</v>
      </c>
      <c r="C61" s="4">
        <v>257120.78</v>
      </c>
      <c r="D61" s="4">
        <v>73752.48000000001</v>
      </c>
      <c r="E61" s="4"/>
      <c r="F61" s="4">
        <v>516641.85</v>
      </c>
      <c r="G61" s="4">
        <v>60000</v>
      </c>
      <c r="H61" s="4">
        <f t="shared" si="22"/>
        <v>530394.32999999996</v>
      </c>
      <c r="I61" s="4">
        <f t="shared" si="23"/>
        <v>787515.11</v>
      </c>
    </row>
    <row r="62" spans="2:9" x14ac:dyDescent="0.2">
      <c r="B62" s="17" t="s">
        <v>87</v>
      </c>
      <c r="C62" s="3">
        <f>C63+C64+C65</f>
        <v>20211257.700000003</v>
      </c>
      <c r="D62" s="3">
        <f t="shared" ref="D62:G62" si="24">D63+D64+D65</f>
        <v>21376745.73</v>
      </c>
      <c r="E62" s="3">
        <f t="shared" si="24"/>
        <v>4847.68</v>
      </c>
      <c r="F62" s="3">
        <f t="shared" si="24"/>
        <v>3415835.55</v>
      </c>
      <c r="G62" s="3">
        <f t="shared" si="24"/>
        <v>5901306.1900000004</v>
      </c>
      <c r="H62" s="3">
        <f t="shared" ref="H62" si="25">H63+H64+H65</f>
        <v>18886427.41</v>
      </c>
      <c r="I62" s="3">
        <f t="shared" ref="I62" si="26">I63+I64+I65</f>
        <v>39097685.109999999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27">D63-E63+F63-G63</f>
        <v>0</v>
      </c>
      <c r="I63" s="4">
        <f t="shared" ref="I63:I65" si="28">C63+H63</f>
        <v>0</v>
      </c>
    </row>
    <row r="64" spans="2:9" x14ac:dyDescent="0.2">
      <c r="B64" s="16" t="s">
        <v>89</v>
      </c>
      <c r="C64" s="4">
        <v>20211257.700000003</v>
      </c>
      <c r="D64" s="4">
        <v>21376745.73</v>
      </c>
      <c r="E64" s="4">
        <v>4847.68</v>
      </c>
      <c r="F64" s="4">
        <v>3415835.55</v>
      </c>
      <c r="G64" s="4">
        <v>5901306.1900000004</v>
      </c>
      <c r="H64" s="4">
        <f t="shared" si="27"/>
        <v>18886427.41</v>
      </c>
      <c r="I64" s="4">
        <f t="shared" si="28"/>
        <v>39097685.109999999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27"/>
        <v>0</v>
      </c>
      <c r="I65" s="4">
        <f t="shared" si="28"/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9">D67-E67+F67-G67</f>
        <v>0</v>
      </c>
      <c r="I67" s="4">
        <f t="shared" ref="I67:I73" si="30">C67+H67</f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9"/>
        <v>0</v>
      </c>
      <c r="I68" s="4">
        <f t="shared" si="30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9"/>
        <v>0</v>
      </c>
      <c r="I69" s="4">
        <f t="shared" si="30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9"/>
        <v>0</v>
      </c>
      <c r="I70" s="4">
        <f t="shared" si="30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9"/>
        <v>0</v>
      </c>
      <c r="I71" s="4">
        <f>C71+H71</f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9"/>
        <v>0</v>
      </c>
      <c r="I72" s="4">
        <f t="shared" si="30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9"/>
        <v>0</v>
      </c>
      <c r="I73" s="4">
        <f t="shared" si="30"/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31">D75-E75+F75-G75</f>
        <v>0</v>
      </c>
      <c r="I75" s="4">
        <f t="shared" ref="I75:I77" si="32">C75+H75</f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31"/>
        <v>0</v>
      </c>
      <c r="I76" s="4">
        <f t="shared" si="32"/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31"/>
        <v>0</v>
      </c>
      <c r="I77" s="4">
        <f t="shared" si="32"/>
        <v>0</v>
      </c>
    </row>
    <row r="78" spans="2:9" x14ac:dyDescent="0.2">
      <c r="B78" s="17" t="s">
        <v>103</v>
      </c>
      <c r="C78" s="3">
        <f>C79+C80+C81+C82+C83+C84+C85</f>
        <v>0</v>
      </c>
      <c r="D78" s="3">
        <f t="shared" ref="D78:G78" si="33">D79+D80+D81+D82+D83+D84+D85</f>
        <v>0</v>
      </c>
      <c r="E78" s="3">
        <f t="shared" si="33"/>
        <v>0</v>
      </c>
      <c r="F78" s="3">
        <f t="shared" si="33"/>
        <v>43067</v>
      </c>
      <c r="G78" s="3">
        <f t="shared" si="33"/>
        <v>43067</v>
      </c>
      <c r="H78" s="3">
        <f t="shared" ref="H78" si="34">H79+H80+H81+H82+H83+H84+H85</f>
        <v>0</v>
      </c>
      <c r="I78" s="3">
        <f t="shared" ref="I78" si="35">I79+I80+I81+I82+I83+I84+I85</f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36">D79-E79+F79-G79</f>
        <v>0</v>
      </c>
      <c r="I79" s="4">
        <f t="shared" ref="I79:I85" si="37">C79+H79</f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36"/>
        <v>0</v>
      </c>
      <c r="I80" s="4">
        <f t="shared" si="37"/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36"/>
        <v>0</v>
      </c>
      <c r="I81" s="4">
        <f t="shared" si="37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36"/>
        <v>0</v>
      </c>
      <c r="I82" s="4">
        <f t="shared" si="37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36"/>
        <v>0</v>
      </c>
      <c r="I83" s="4">
        <f t="shared" si="37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36"/>
        <v>0</v>
      </c>
      <c r="I84" s="4">
        <f t="shared" si="37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43067</v>
      </c>
      <c r="G85" s="4">
        <v>43067</v>
      </c>
      <c r="H85" s="4">
        <f t="shared" si="36"/>
        <v>0</v>
      </c>
      <c r="I85" s="4">
        <f t="shared" si="3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C88+C96+C106+C116+C126+C136+C140+C148+C152</f>
        <v>2346324296</v>
      </c>
      <c r="D87" s="3">
        <f t="shared" ref="D87:G87" si="38">D88+D96+D106+D116+D126+D136+D140+D148+D152</f>
        <v>117677293.51000001</v>
      </c>
      <c r="E87" s="3">
        <f t="shared" si="38"/>
        <v>53500749.699999996</v>
      </c>
      <c r="F87" s="3">
        <f t="shared" si="38"/>
        <v>144822766.12</v>
      </c>
      <c r="G87" s="3">
        <f t="shared" si="38"/>
        <v>144822766.12000003</v>
      </c>
      <c r="H87" s="3">
        <f t="shared" ref="H87" si="39">H88+H96+H106+H116+H126+H136+H140+H148+H152</f>
        <v>64176543.809999973</v>
      </c>
      <c r="I87" s="3">
        <f t="shared" ref="I87" si="40">I88+I96+I106+I116+I126+I136+I140+I148+I152</f>
        <v>2410500839.8099995</v>
      </c>
    </row>
    <row r="88" spans="2:9" x14ac:dyDescent="0.2">
      <c r="B88" s="17" t="s">
        <v>39</v>
      </c>
      <c r="C88" s="3">
        <f>C89+C90+C91+C92+C93+C94+C95</f>
        <v>2126409820.8699999</v>
      </c>
      <c r="D88" s="3">
        <f t="shared" ref="D88:G88" si="41">D89+D90+D91+D92+D93+D94+D95</f>
        <v>397975.62</v>
      </c>
      <c r="E88" s="3">
        <f t="shared" si="41"/>
        <v>22764600.309999999</v>
      </c>
      <c r="F88" s="3">
        <f t="shared" si="41"/>
        <v>117235237.94</v>
      </c>
      <c r="G88" s="3">
        <f t="shared" si="41"/>
        <v>117271237.94</v>
      </c>
      <c r="H88" s="3">
        <f t="shared" ref="H88" si="42">H89+H90+H91+H92+H93+H94+H95</f>
        <v>-22402624.690000001</v>
      </c>
      <c r="I88" s="3">
        <f>I89+I90+I91+I92+I93+I94+I95</f>
        <v>2104007196.1800001</v>
      </c>
    </row>
    <row r="89" spans="2:9" x14ac:dyDescent="0.2">
      <c r="B89" s="16" t="s">
        <v>40</v>
      </c>
      <c r="C89" s="4">
        <v>545868854.75</v>
      </c>
      <c r="D89" s="4">
        <v>0</v>
      </c>
      <c r="E89" s="4">
        <v>0</v>
      </c>
      <c r="F89" s="4">
        <v>11106178.830000002</v>
      </c>
      <c r="G89" s="4">
        <v>15371572.77</v>
      </c>
      <c r="H89" s="4">
        <f t="shared" ref="H89:H95" si="43">D89-E89+F89-G89</f>
        <v>-4265393.9399999976</v>
      </c>
      <c r="I89" s="4">
        <f t="shared" ref="I89:I95" si="44">C89+H89</f>
        <v>541603460.80999994</v>
      </c>
    </row>
    <row r="90" spans="2:9" x14ac:dyDescent="0.2">
      <c r="B90" s="16" t="s">
        <v>41</v>
      </c>
      <c r="C90" s="4">
        <v>68268738.069999993</v>
      </c>
      <c r="D90" s="4">
        <v>397975.62</v>
      </c>
      <c r="E90" s="4">
        <v>0</v>
      </c>
      <c r="F90" s="4">
        <v>4889965.5900000017</v>
      </c>
      <c r="G90" s="4">
        <v>5262700.6900000004</v>
      </c>
      <c r="H90" s="4">
        <f t="shared" si="43"/>
        <v>25240.520000001416</v>
      </c>
      <c r="I90" s="4">
        <f t="shared" si="44"/>
        <v>68293978.589999989</v>
      </c>
    </row>
    <row r="91" spans="2:9" x14ac:dyDescent="0.2">
      <c r="B91" s="16" t="s">
        <v>42</v>
      </c>
      <c r="C91" s="4">
        <v>277631834.95999998</v>
      </c>
      <c r="D91" s="4">
        <v>0</v>
      </c>
      <c r="E91" s="4">
        <v>536662.91</v>
      </c>
      <c r="F91" s="4">
        <v>3271033.2099999981</v>
      </c>
      <c r="G91" s="4">
        <v>1438650.22</v>
      </c>
      <c r="H91" s="4">
        <f t="shared" si="43"/>
        <v>1295720.079999998</v>
      </c>
      <c r="I91" s="4">
        <f t="shared" si="44"/>
        <v>278927555.03999996</v>
      </c>
    </row>
    <row r="92" spans="2:9" x14ac:dyDescent="0.2">
      <c r="B92" s="16" t="s">
        <v>43</v>
      </c>
      <c r="C92" s="4">
        <v>277738121.47000003</v>
      </c>
      <c r="D92" s="4">
        <v>0</v>
      </c>
      <c r="E92" s="4">
        <v>0</v>
      </c>
      <c r="F92" s="4">
        <v>44386780.509999998</v>
      </c>
      <c r="G92" s="4">
        <v>38150608.25</v>
      </c>
      <c r="H92" s="4">
        <f t="shared" si="43"/>
        <v>6236172.2599999979</v>
      </c>
      <c r="I92" s="4">
        <f t="shared" si="44"/>
        <v>283974293.73000002</v>
      </c>
    </row>
    <row r="93" spans="2:9" x14ac:dyDescent="0.2">
      <c r="B93" s="16" t="s">
        <v>44</v>
      </c>
      <c r="C93" s="4">
        <v>679554259.82000005</v>
      </c>
      <c r="D93" s="4">
        <v>0</v>
      </c>
      <c r="E93" s="4">
        <v>0</v>
      </c>
      <c r="F93" s="4">
        <v>43854035.070000023</v>
      </c>
      <c r="G93" s="4">
        <v>36999308.18</v>
      </c>
      <c r="H93" s="4">
        <f t="shared" si="43"/>
        <v>6854726.8900000229</v>
      </c>
      <c r="I93" s="4">
        <f t="shared" si="44"/>
        <v>686408986.71000004</v>
      </c>
    </row>
    <row r="94" spans="2:9" x14ac:dyDescent="0.2">
      <c r="B94" s="16" t="s">
        <v>45</v>
      </c>
      <c r="C94" s="4">
        <v>80056582.070000008</v>
      </c>
      <c r="D94" s="4">
        <v>0</v>
      </c>
      <c r="E94" s="4">
        <v>22227937.399999999</v>
      </c>
      <c r="F94" s="4"/>
      <c r="G94" s="4">
        <v>166666.67000000001</v>
      </c>
      <c r="H94" s="4">
        <f t="shared" si="43"/>
        <v>-22394604.07</v>
      </c>
      <c r="I94" s="4">
        <f t="shared" si="44"/>
        <v>57661978.000000007</v>
      </c>
    </row>
    <row r="95" spans="2:9" x14ac:dyDescent="0.2">
      <c r="B95" s="16" t="s">
        <v>46</v>
      </c>
      <c r="C95" s="4">
        <v>197291429.7299999</v>
      </c>
      <c r="D95" s="4">
        <v>0</v>
      </c>
      <c r="E95" s="4">
        <v>0</v>
      </c>
      <c r="F95" s="4">
        <v>9727244.7299999762</v>
      </c>
      <c r="G95" s="4">
        <v>19881731.16</v>
      </c>
      <c r="H95" s="4">
        <f t="shared" si="43"/>
        <v>-10154486.430000024</v>
      </c>
      <c r="I95" s="4">
        <f t="shared" si="44"/>
        <v>187136943.29999986</v>
      </c>
    </row>
    <row r="96" spans="2:9" x14ac:dyDescent="0.2">
      <c r="B96" s="17" t="s">
        <v>47</v>
      </c>
      <c r="C96" s="3">
        <f>C97+C98+C99+C100+C101+C102+C103+C104+C105</f>
        <v>47202842.149999984</v>
      </c>
      <c r="D96" s="3">
        <f t="shared" ref="D96:G96" si="45">D97+D98+D99+D100+D101+D102+D103+D104+D105</f>
        <v>1905500.7699999998</v>
      </c>
      <c r="E96" s="3">
        <f t="shared" si="45"/>
        <v>12154288.700000001</v>
      </c>
      <c r="F96" s="3">
        <f t="shared" si="45"/>
        <v>7399120.75</v>
      </c>
      <c r="G96" s="3">
        <f t="shared" si="45"/>
        <v>7921727.0600000005</v>
      </c>
      <c r="H96" s="3">
        <f t="shared" ref="H96" si="46">H97+H98+H99+H100+H101+H102+H103+H104+H105</f>
        <v>-10771394.240000002</v>
      </c>
      <c r="I96" s="3">
        <f t="shared" ref="I96" si="47">I97+I98+I99+I100+I101+I102+I103+I104+I105</f>
        <v>36431447.909999974</v>
      </c>
    </row>
    <row r="97" spans="2:9" x14ac:dyDescent="0.2">
      <c r="B97" s="16" t="s">
        <v>48</v>
      </c>
      <c r="C97" s="4">
        <v>27629236.429999977</v>
      </c>
      <c r="D97" s="4">
        <v>495126.12999999995</v>
      </c>
      <c r="E97" s="4">
        <v>12153386.880000001</v>
      </c>
      <c r="F97" s="4">
        <v>2922455.1999999988</v>
      </c>
      <c r="G97" s="4">
        <v>4430773.84</v>
      </c>
      <c r="H97" s="4">
        <f t="shared" ref="H97:H105" si="48">D97-E97+F97-G97</f>
        <v>-13166579.390000001</v>
      </c>
      <c r="I97" s="4">
        <f t="shared" ref="I97:I105" si="49">C97+H97</f>
        <v>14462657.039999977</v>
      </c>
    </row>
    <row r="98" spans="2:9" x14ac:dyDescent="0.2">
      <c r="B98" s="16" t="s">
        <v>49</v>
      </c>
      <c r="C98" s="4">
        <v>3093043.65</v>
      </c>
      <c r="D98" s="4">
        <v>14003.93</v>
      </c>
      <c r="E98" s="4">
        <v>0</v>
      </c>
      <c r="F98" s="4">
        <v>452926.85000000003</v>
      </c>
      <c r="G98" s="4">
        <v>318209.7</v>
      </c>
      <c r="H98" s="4">
        <f t="shared" si="48"/>
        <v>148721.08000000002</v>
      </c>
      <c r="I98" s="4">
        <f t="shared" si="49"/>
        <v>3241764.73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51</v>
      </c>
      <c r="C100" s="4">
        <v>4174873.77</v>
      </c>
      <c r="D100" s="4">
        <v>162288.88999999998</v>
      </c>
      <c r="E100" s="4">
        <v>0</v>
      </c>
      <c r="F100" s="4">
        <v>1119352.0200000005</v>
      </c>
      <c r="G100" s="4">
        <v>919743.06</v>
      </c>
      <c r="H100" s="4">
        <f t="shared" si="48"/>
        <v>361897.85000000033</v>
      </c>
      <c r="I100" s="4">
        <f t="shared" si="49"/>
        <v>4536771.62</v>
      </c>
    </row>
    <row r="101" spans="2:9" x14ac:dyDescent="0.2">
      <c r="B101" s="18" t="s">
        <v>52</v>
      </c>
      <c r="C101" s="4">
        <v>2477756.52</v>
      </c>
      <c r="D101" s="4">
        <v>1065612.3299999998</v>
      </c>
      <c r="E101" s="4">
        <v>0.81</v>
      </c>
      <c r="F101" s="4">
        <v>1362119.7899999996</v>
      </c>
      <c r="G101" s="4">
        <v>713364.86</v>
      </c>
      <c r="H101" s="4">
        <f t="shared" si="48"/>
        <v>1714366.4499999997</v>
      </c>
      <c r="I101" s="4">
        <f t="shared" si="49"/>
        <v>4192122.9699999997</v>
      </c>
    </row>
    <row r="102" spans="2:9" x14ac:dyDescent="0.2">
      <c r="B102" s="16" t="s">
        <v>53</v>
      </c>
      <c r="C102" s="4">
        <v>6444137.4799999995</v>
      </c>
      <c r="D102" s="4">
        <v>141009.5</v>
      </c>
      <c r="E102" s="4">
        <v>0</v>
      </c>
      <c r="F102" s="4">
        <v>468811.81000000017</v>
      </c>
      <c r="G102" s="4">
        <v>840169.2</v>
      </c>
      <c r="H102" s="4">
        <f t="shared" si="48"/>
        <v>-230347.88999999978</v>
      </c>
      <c r="I102" s="4">
        <f t="shared" si="49"/>
        <v>6213789.5899999999</v>
      </c>
    </row>
    <row r="103" spans="2:9" x14ac:dyDescent="0.2">
      <c r="B103" s="16" t="s">
        <v>54</v>
      </c>
      <c r="C103" s="4">
        <v>419669.89</v>
      </c>
      <c r="D103" s="4">
        <v>6750</v>
      </c>
      <c r="E103" s="4">
        <v>0</v>
      </c>
      <c r="F103" s="4">
        <v>14639.68</v>
      </c>
      <c r="G103" s="4">
        <v>114820.83</v>
      </c>
      <c r="H103" s="4">
        <f t="shared" si="48"/>
        <v>-93431.15</v>
      </c>
      <c r="I103" s="4">
        <f t="shared" si="49"/>
        <v>326238.74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56</v>
      </c>
      <c r="C105" s="4">
        <v>2964124.4100000006</v>
      </c>
      <c r="D105" s="4">
        <v>20709.989999999998</v>
      </c>
      <c r="E105" s="4">
        <v>901.01</v>
      </c>
      <c r="F105" s="4">
        <v>1058815.3999999999</v>
      </c>
      <c r="G105" s="4">
        <v>584645.56999999995</v>
      </c>
      <c r="H105" s="4">
        <f t="shared" si="48"/>
        <v>493978.80999999994</v>
      </c>
      <c r="I105" s="4">
        <f t="shared" si="49"/>
        <v>3458103.2200000007</v>
      </c>
    </row>
    <row r="106" spans="2:9" x14ac:dyDescent="0.2">
      <c r="B106" s="17" t="s">
        <v>57</v>
      </c>
      <c r="C106" s="3">
        <f>C107+C108+C109+C110+C111+C112+C113+C114+C115</f>
        <v>122478709.98000002</v>
      </c>
      <c r="D106" s="3">
        <f t="shared" ref="D106:G106" si="50">D107+D108+D109+D110+D111+D112+D113+D114+D115</f>
        <v>57338939.709999993</v>
      </c>
      <c r="E106" s="3">
        <f t="shared" si="50"/>
        <v>5645.54</v>
      </c>
      <c r="F106" s="3">
        <f t="shared" si="50"/>
        <v>18713974.059999995</v>
      </c>
      <c r="G106" s="3">
        <f t="shared" si="50"/>
        <v>18202941.93</v>
      </c>
      <c r="H106" s="3">
        <f t="shared" ref="H106" si="51">H107+H108+H109+H110+H111+H112+H113+H114+H115</f>
        <v>57844326.299999982</v>
      </c>
      <c r="I106" s="3">
        <f t="shared" ref="I106" si="52">I107+I108+I109+I110+I111+I112+I113+I114+I115</f>
        <v>180323036.27999997</v>
      </c>
    </row>
    <row r="107" spans="2:9" x14ac:dyDescent="0.2">
      <c r="B107" s="16" t="s">
        <v>58</v>
      </c>
      <c r="C107" s="4">
        <v>38221509</v>
      </c>
      <c r="D107" s="4">
        <v>0</v>
      </c>
      <c r="E107" s="4">
        <v>0</v>
      </c>
      <c r="F107" s="4">
        <v>1105424.0099999998</v>
      </c>
      <c r="G107" s="4">
        <v>2528362.73</v>
      </c>
      <c r="H107" s="4">
        <f t="shared" ref="H107:H115" si="53">D107-E107+F107-G107</f>
        <v>-1422938.7200000002</v>
      </c>
      <c r="I107" s="4">
        <f t="shared" ref="I107:I115" si="54">C107+H107</f>
        <v>36798570.280000001</v>
      </c>
    </row>
    <row r="108" spans="2:9" x14ac:dyDescent="0.2">
      <c r="B108" s="16" t="s">
        <v>59</v>
      </c>
      <c r="C108" s="4">
        <v>12902575.640000001</v>
      </c>
      <c r="D108" s="4">
        <v>505.41</v>
      </c>
      <c r="E108" s="4">
        <v>0</v>
      </c>
      <c r="F108" s="4">
        <v>148308.31000000006</v>
      </c>
      <c r="G108" s="4">
        <v>145220.12</v>
      </c>
      <c r="H108" s="4">
        <f t="shared" si="53"/>
        <v>3593.600000000064</v>
      </c>
      <c r="I108" s="4">
        <f t="shared" si="54"/>
        <v>12906169.24</v>
      </c>
    </row>
    <row r="109" spans="2:9" x14ac:dyDescent="0.2">
      <c r="B109" s="16" t="s">
        <v>60</v>
      </c>
      <c r="C109" s="4">
        <v>2900790.7200000021</v>
      </c>
      <c r="D109" s="4">
        <v>192318.65999999997</v>
      </c>
      <c r="E109" s="4">
        <v>0</v>
      </c>
      <c r="F109" s="4">
        <v>494155.91000000003</v>
      </c>
      <c r="G109" s="4">
        <v>320306.05</v>
      </c>
      <c r="H109" s="4">
        <f t="shared" si="53"/>
        <v>366168.52000000008</v>
      </c>
      <c r="I109" s="4">
        <f t="shared" si="54"/>
        <v>3266959.2400000021</v>
      </c>
    </row>
    <row r="110" spans="2:9" x14ac:dyDescent="0.2">
      <c r="B110" s="16" t="s">
        <v>61</v>
      </c>
      <c r="C110" s="4">
        <v>6616189.5</v>
      </c>
      <c r="D110" s="4">
        <v>33758446.859999992</v>
      </c>
      <c r="E110" s="4">
        <v>5645.54</v>
      </c>
      <c r="F110" s="4">
        <v>3710856.58</v>
      </c>
      <c r="G110" s="4">
        <v>2173122.4300000002</v>
      </c>
      <c r="H110" s="4">
        <f t="shared" si="53"/>
        <v>35290535.469999991</v>
      </c>
      <c r="I110" s="4">
        <f t="shared" si="54"/>
        <v>41906724.969999991</v>
      </c>
    </row>
    <row r="111" spans="2:9" x14ac:dyDescent="0.2">
      <c r="B111" s="16" t="s">
        <v>62</v>
      </c>
      <c r="C111" s="4">
        <v>5601660.1699999999</v>
      </c>
      <c r="D111" s="4">
        <v>20461228.039999999</v>
      </c>
      <c r="E111" s="4">
        <v>0</v>
      </c>
      <c r="F111" s="4">
        <v>2316179.59</v>
      </c>
      <c r="G111" s="4">
        <v>1618115.17</v>
      </c>
      <c r="H111" s="4">
        <f t="shared" si="53"/>
        <v>21159292.460000001</v>
      </c>
      <c r="I111" s="4">
        <f t="shared" si="54"/>
        <v>26760952.630000003</v>
      </c>
    </row>
    <row r="112" spans="2:9" x14ac:dyDescent="0.2">
      <c r="B112" s="16" t="s">
        <v>63</v>
      </c>
      <c r="C112" s="4">
        <v>90000</v>
      </c>
      <c r="D112" s="4">
        <v>331715.98</v>
      </c>
      <c r="E112" s="4">
        <v>0</v>
      </c>
      <c r="F112" s="4">
        <v>60000</v>
      </c>
      <c r="G112" s="4">
        <v>30000</v>
      </c>
      <c r="H112" s="4">
        <f t="shared" si="53"/>
        <v>361715.98</v>
      </c>
      <c r="I112" s="4">
        <f t="shared" si="54"/>
        <v>451715.98</v>
      </c>
    </row>
    <row r="113" spans="2:9" x14ac:dyDescent="0.2">
      <c r="B113" s="16" t="s">
        <v>64</v>
      </c>
      <c r="C113" s="4">
        <v>1979035.9000000004</v>
      </c>
      <c r="D113" s="4">
        <v>2210759.77</v>
      </c>
      <c r="E113" s="4">
        <v>0</v>
      </c>
      <c r="F113" s="4">
        <v>670779.91999999993</v>
      </c>
      <c r="G113" s="4">
        <v>461924.66</v>
      </c>
      <c r="H113" s="4">
        <f t="shared" si="53"/>
        <v>2419615.0299999998</v>
      </c>
      <c r="I113" s="4">
        <f t="shared" si="54"/>
        <v>4398650.93</v>
      </c>
    </row>
    <row r="114" spans="2:9" x14ac:dyDescent="0.2">
      <c r="B114" s="16" t="s">
        <v>65</v>
      </c>
      <c r="C114" s="4">
        <v>8000000</v>
      </c>
      <c r="D114" s="4">
        <v>330126.78999999998</v>
      </c>
      <c r="E114" s="4">
        <v>0</v>
      </c>
      <c r="F114" s="4">
        <v>93257.05</v>
      </c>
      <c r="G114" s="4">
        <v>695675.84</v>
      </c>
      <c r="H114" s="4">
        <f t="shared" si="53"/>
        <v>-272292</v>
      </c>
      <c r="I114" s="4">
        <f t="shared" si="54"/>
        <v>7727708</v>
      </c>
    </row>
    <row r="115" spans="2:9" x14ac:dyDescent="0.2">
      <c r="B115" s="16" t="s">
        <v>66</v>
      </c>
      <c r="C115" s="4">
        <v>46166949.050000004</v>
      </c>
      <c r="D115" s="4">
        <v>53838.2</v>
      </c>
      <c r="E115" s="4">
        <v>0</v>
      </c>
      <c r="F115" s="4">
        <v>10115012.689999994</v>
      </c>
      <c r="G115" s="4">
        <v>10230214.93</v>
      </c>
      <c r="H115" s="4">
        <f t="shared" si="53"/>
        <v>-61364.040000006557</v>
      </c>
      <c r="I115" s="4">
        <f t="shared" si="54"/>
        <v>46105585.009999998</v>
      </c>
    </row>
    <row r="116" spans="2:9" x14ac:dyDescent="0.2">
      <c r="B116" s="17" t="s">
        <v>67</v>
      </c>
      <c r="C116" s="3">
        <f>C117+C118+C119+C120+C121+C122+C123+C124+C125</f>
        <v>0</v>
      </c>
      <c r="D116" s="3">
        <f t="shared" ref="D116:G116" si="55">D117+D118+D119+D120+D121+D122+D123+D124+D125</f>
        <v>42762038.240000002</v>
      </c>
      <c r="E116" s="3">
        <f t="shared" si="55"/>
        <v>2500</v>
      </c>
      <c r="F116" s="3">
        <f t="shared" si="55"/>
        <v>516300.03999999992</v>
      </c>
      <c r="G116" s="3">
        <f t="shared" si="55"/>
        <v>287874.33</v>
      </c>
      <c r="H116" s="3">
        <f t="shared" ref="H116" si="56">H117+H118+H119+H120+H121+H122+H123+H124+H125</f>
        <v>42987963.950000003</v>
      </c>
      <c r="I116" s="3">
        <f t="shared" ref="I116" si="57">I117+I118+I119+I120+I121+I122+I123+I124+I125</f>
        <v>42987963.950000003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58">D117-E117+F117-G117</f>
        <v>0</v>
      </c>
      <c r="I117" s="4">
        <f t="shared" ref="I117:I125" si="59">C117+H117</f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58"/>
        <v>0</v>
      </c>
      <c r="I118" s="4">
        <f t="shared" si="59"/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58"/>
        <v>0</v>
      </c>
      <c r="I119" s="4">
        <f t="shared" si="59"/>
        <v>0</v>
      </c>
    </row>
    <row r="120" spans="2:9" x14ac:dyDescent="0.2">
      <c r="B120" s="16" t="s">
        <v>71</v>
      </c>
      <c r="C120" s="4"/>
      <c r="D120" s="4">
        <v>42762038.240000002</v>
      </c>
      <c r="E120" s="4">
        <v>2500</v>
      </c>
      <c r="F120" s="4">
        <v>516300.03999999992</v>
      </c>
      <c r="G120" s="4">
        <v>287874.33</v>
      </c>
      <c r="H120" s="4">
        <f t="shared" si="58"/>
        <v>42987963.950000003</v>
      </c>
      <c r="I120" s="4">
        <f t="shared" si="59"/>
        <v>42987963.950000003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58"/>
        <v>0</v>
      </c>
      <c r="I121" s="4">
        <f t="shared" si="59"/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58"/>
        <v>0</v>
      </c>
      <c r="I122" s="4">
        <f t="shared" si="59"/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58"/>
        <v>0</v>
      </c>
      <c r="I123" s="4">
        <f t="shared" si="59"/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58"/>
        <v>0</v>
      </c>
      <c r="I124" s="4">
        <f t="shared" si="59"/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58"/>
        <v>0</v>
      </c>
      <c r="I125" s="4">
        <f t="shared" si="59"/>
        <v>0</v>
      </c>
    </row>
    <row r="126" spans="2:9" x14ac:dyDescent="0.2">
      <c r="B126" s="17" t="s">
        <v>77</v>
      </c>
      <c r="C126" s="3">
        <f>C127+C128+C129+C130+C131+C132+C133+C134+C135</f>
        <v>11000000</v>
      </c>
      <c r="D126" s="3">
        <f t="shared" ref="D126:G126" si="60">D127+D128+D129+D130+D131+D132+D133+D134+D135</f>
        <v>2329461.09</v>
      </c>
      <c r="E126" s="3">
        <f t="shared" si="60"/>
        <v>25763.15</v>
      </c>
      <c r="F126" s="3">
        <f t="shared" si="60"/>
        <v>958133.33000000007</v>
      </c>
      <c r="G126" s="3">
        <f t="shared" si="60"/>
        <v>1138984.8600000001</v>
      </c>
      <c r="H126" s="3">
        <f t="shared" ref="H126" si="61">H127+H128+H129+H130+H131+H132+H133+H134+H135</f>
        <v>2122846.41</v>
      </c>
      <c r="I126" s="3">
        <f t="shared" ref="I126" si="62">I127+I128+I129+I130+I131+I132+I133+I134+I135</f>
        <v>13122846.409999998</v>
      </c>
    </row>
    <row r="127" spans="2:9" x14ac:dyDescent="0.2">
      <c r="B127" s="16" t="s">
        <v>78</v>
      </c>
      <c r="C127" s="4">
        <v>0</v>
      </c>
      <c r="D127" s="4">
        <v>1122211.5699999998</v>
      </c>
      <c r="E127" s="4">
        <v>20213.7</v>
      </c>
      <c r="F127" s="4">
        <v>260700.45</v>
      </c>
      <c r="G127" s="4">
        <v>30000</v>
      </c>
      <c r="H127" s="4">
        <f t="shared" ref="H127:H135" si="63">D127-E127+F127-G127</f>
        <v>1332698.3199999998</v>
      </c>
      <c r="I127" s="4">
        <f t="shared" ref="I127:I135" si="64">C127+H127</f>
        <v>1332698.3199999998</v>
      </c>
    </row>
    <row r="128" spans="2:9" x14ac:dyDescent="0.2">
      <c r="B128" s="16" t="s">
        <v>79</v>
      </c>
      <c r="C128" s="4">
        <v>0</v>
      </c>
      <c r="D128" s="4">
        <v>7345.41</v>
      </c>
      <c r="E128" s="4">
        <v>5512.24</v>
      </c>
      <c r="F128" s="4">
        <v>12432.88</v>
      </c>
      <c r="G128" s="4"/>
      <c r="H128" s="4">
        <f t="shared" si="63"/>
        <v>14266.05</v>
      </c>
      <c r="I128" s="4">
        <f t="shared" si="64"/>
        <v>14266.05</v>
      </c>
    </row>
    <row r="129" spans="2:9" x14ac:dyDescent="0.2">
      <c r="B129" s="16" t="s">
        <v>80</v>
      </c>
      <c r="C129" s="4">
        <v>11000000</v>
      </c>
      <c r="D129" s="4">
        <v>240591.56</v>
      </c>
      <c r="E129" s="4">
        <v>0</v>
      </c>
      <c r="F129" s="4">
        <v>645000</v>
      </c>
      <c r="G129" s="4">
        <v>1039717.45</v>
      </c>
      <c r="H129" s="4">
        <f t="shared" si="63"/>
        <v>-154125.8899999999</v>
      </c>
      <c r="I129" s="4">
        <f t="shared" si="64"/>
        <v>10845874.109999999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63"/>
        <v>0</v>
      </c>
      <c r="I130" s="4">
        <f t="shared" si="64"/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63"/>
        <v>0</v>
      </c>
      <c r="I131" s="4">
        <f t="shared" si="64"/>
        <v>0</v>
      </c>
    </row>
    <row r="132" spans="2:9" x14ac:dyDescent="0.2">
      <c r="B132" s="16" t="s">
        <v>83</v>
      </c>
      <c r="C132" s="4">
        <v>0</v>
      </c>
      <c r="D132" s="4">
        <v>267771.76</v>
      </c>
      <c r="E132" s="4">
        <v>37.21</v>
      </c>
      <c r="F132" s="4">
        <v>40000</v>
      </c>
      <c r="G132" s="4">
        <v>56326.62</v>
      </c>
      <c r="H132" s="4">
        <f t="shared" si="63"/>
        <v>251407.93</v>
      </c>
      <c r="I132" s="4">
        <f t="shared" si="64"/>
        <v>251407.93</v>
      </c>
    </row>
    <row r="133" spans="2:9" x14ac:dyDescent="0.2">
      <c r="B133" s="16" t="s">
        <v>84</v>
      </c>
      <c r="C133" s="4">
        <v>0</v>
      </c>
      <c r="D133" s="4">
        <v>56100</v>
      </c>
      <c r="E133" s="4">
        <v>0</v>
      </c>
      <c r="F133" s="4">
        <v>0</v>
      </c>
      <c r="G133" s="4">
        <v>0</v>
      </c>
      <c r="H133" s="4">
        <f t="shared" si="63"/>
        <v>56100</v>
      </c>
      <c r="I133" s="4">
        <f t="shared" si="64"/>
        <v>56100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63"/>
        <v>0</v>
      </c>
      <c r="I134" s="4">
        <f t="shared" si="64"/>
        <v>0</v>
      </c>
    </row>
    <row r="135" spans="2:9" x14ac:dyDescent="0.2">
      <c r="B135" s="16" t="s">
        <v>86</v>
      </c>
      <c r="C135" s="4">
        <v>0</v>
      </c>
      <c r="D135" s="4">
        <v>635440.79</v>
      </c>
      <c r="E135" s="4">
        <v>0</v>
      </c>
      <c r="F135" s="4">
        <v>0</v>
      </c>
      <c r="G135" s="4">
        <v>12940.79</v>
      </c>
      <c r="H135" s="4">
        <f t="shared" si="63"/>
        <v>622500</v>
      </c>
      <c r="I135" s="4">
        <f t="shared" si="64"/>
        <v>622500</v>
      </c>
    </row>
    <row r="136" spans="2:9" x14ac:dyDescent="0.2">
      <c r="B136" s="17" t="s">
        <v>87</v>
      </c>
      <c r="C136" s="3">
        <f>C137+C138+C139</f>
        <v>39232923</v>
      </c>
      <c r="D136" s="3">
        <f t="shared" ref="D136:G136" si="65">D137+D138+D139</f>
        <v>12943378.080000002</v>
      </c>
      <c r="E136" s="3">
        <f t="shared" si="65"/>
        <v>18547952</v>
      </c>
      <c r="F136" s="3">
        <f>F137+F138+F139</f>
        <v>0</v>
      </c>
      <c r="G136" s="3">
        <f t="shared" si="65"/>
        <v>0</v>
      </c>
      <c r="H136" s="3">
        <f t="shared" ref="H136" si="66">H137+H138+H139</f>
        <v>-5604573.9199999981</v>
      </c>
      <c r="I136" s="3">
        <f t="shared" ref="I136" si="67">I137+I138+I139</f>
        <v>33628349.079999998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68">D137-E137+F137-G137</f>
        <v>0</v>
      </c>
      <c r="I137" s="4">
        <f t="shared" ref="I137:I139" si="69">C137+H137</f>
        <v>0</v>
      </c>
    </row>
    <row r="138" spans="2:9" x14ac:dyDescent="0.2">
      <c r="B138" s="16" t="s">
        <v>89</v>
      </c>
      <c r="C138" s="4">
        <v>39232923</v>
      </c>
      <c r="D138" s="4">
        <v>12943378.080000002</v>
      </c>
      <c r="E138" s="4">
        <v>18547952</v>
      </c>
      <c r="F138" s="4">
        <v>0</v>
      </c>
      <c r="G138" s="4">
        <v>0</v>
      </c>
      <c r="H138" s="4">
        <f t="shared" si="68"/>
        <v>-5604573.9199999981</v>
      </c>
      <c r="I138" s="4">
        <f>C138+H138</f>
        <v>33628349.079999998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68"/>
        <v>0</v>
      </c>
      <c r="I139" s="4">
        <f t="shared" si="69"/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70">D141-E141+F141-G141</f>
        <v>0</v>
      </c>
      <c r="I141" s="4">
        <f t="shared" ref="I141:I147" si="71">C141+H141</f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70"/>
        <v>0</v>
      </c>
      <c r="I142" s="4">
        <f t="shared" si="71"/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70"/>
        <v>0</v>
      </c>
      <c r="I143" s="4">
        <f t="shared" si="71"/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70"/>
        <v>0</v>
      </c>
      <c r="I144" s="4">
        <f t="shared" si="71"/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70"/>
        <v>0</v>
      </c>
      <c r="I145" s="4">
        <f t="shared" si="71"/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70"/>
        <v>0</v>
      </c>
      <c r="I146" s="4">
        <f t="shared" si="71"/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70"/>
        <v>0</v>
      </c>
      <c r="I147" s="4">
        <f t="shared" si="71"/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72">D149-E149+F149-G149</f>
        <v>0</v>
      </c>
      <c r="I149" s="4">
        <f t="shared" ref="I149:I151" si="73">C149+H149</f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72"/>
        <v>0</v>
      </c>
      <c r="I150" s="4">
        <f t="shared" si="73"/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72"/>
        <v>0</v>
      </c>
      <c r="I151" s="4">
        <f t="shared" si="73"/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74">D153-E153+F153-G153</f>
        <v>0</v>
      </c>
      <c r="I153" s="4">
        <f t="shared" ref="I153:I159" si="75">C153+H153</f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74"/>
        <v>0</v>
      </c>
      <c r="I154" s="4">
        <f t="shared" si="75"/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74"/>
        <v>0</v>
      </c>
      <c r="I155" s="4">
        <f t="shared" si="75"/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74"/>
        <v>0</v>
      </c>
      <c r="I156" s="4">
        <f t="shared" si="75"/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74"/>
        <v>0</v>
      </c>
      <c r="I157" s="4">
        <f t="shared" si="75"/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74"/>
        <v>0</v>
      </c>
      <c r="I158" s="4">
        <f t="shared" si="75"/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74"/>
        <v>0</v>
      </c>
      <c r="I159" s="4">
        <f t="shared" si="7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C13+C87</f>
        <v>4275052511.9999952</v>
      </c>
      <c r="D161" s="6">
        <f t="shared" ref="D161:E161" si="76">D13+D87</f>
        <v>279722915.15000004</v>
      </c>
      <c r="E161" s="6">
        <f t="shared" si="76"/>
        <v>57748171.139999993</v>
      </c>
      <c r="F161" s="6">
        <f>F13+F87</f>
        <v>475712974.52000004</v>
      </c>
      <c r="G161" s="6">
        <f>G13+G87</f>
        <v>475712974.52000022</v>
      </c>
      <c r="H161" s="6">
        <f>H13+H87</f>
        <v>221974744.00999987</v>
      </c>
      <c r="I161" s="6">
        <f>I13+I87</f>
        <v>4497027256.0099945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5" spans="2:9" x14ac:dyDescent="0.2">
      <c r="E165" s="72"/>
      <c r="F165" s="72"/>
      <c r="I165" s="73"/>
    </row>
    <row r="166" spans="2:9" x14ac:dyDescent="0.2">
      <c r="E166" s="72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7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C34" sqref="C34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Universidad de Guanajuato</v>
      </c>
      <c r="C1" s="74"/>
      <c r="D1" s="74"/>
      <c r="E1" s="41" t="s">
        <v>0</v>
      </c>
      <c r="F1" s="42">
        <f>'Notas de Disciplina Financiera'!D1</f>
        <v>2024</v>
      </c>
    </row>
    <row r="2" spans="1:6" x14ac:dyDescent="0.2">
      <c r="B2" s="74" t="s">
        <v>1</v>
      </c>
      <c r="C2" s="74"/>
      <c r="D2" s="74"/>
      <c r="E2" s="41" t="s">
        <v>2</v>
      </c>
      <c r="F2" s="42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2024</v>
      </c>
      <c r="C3" s="74"/>
      <c r="D3" s="74"/>
      <c r="E3" s="41" t="s">
        <v>4</v>
      </c>
      <c r="F3" s="42">
        <f>'Notas de Disciplina Financiera'!D3</f>
        <v>1</v>
      </c>
    </row>
    <row r="5" spans="1:6" ht="12" thickBot="1" x14ac:dyDescent="0.25">
      <c r="C5" s="44" t="s">
        <v>113</v>
      </c>
    </row>
    <row r="6" spans="1:6" x14ac:dyDescent="0.2">
      <c r="B6" s="83" t="str">
        <f>B1</f>
        <v>Universidad de Guanajuato</v>
      </c>
      <c r="C6" s="84"/>
      <c r="D6" s="84"/>
      <c r="E6" s="84"/>
      <c r="F6" s="85"/>
    </row>
    <row r="7" spans="1:6" x14ac:dyDescent="0.2">
      <c r="B7" s="86" t="s">
        <v>114</v>
      </c>
      <c r="C7" s="87"/>
      <c r="D7" s="87"/>
      <c r="E7" s="87"/>
      <c r="F7" s="88"/>
    </row>
    <row r="8" spans="1:6" x14ac:dyDescent="0.2">
      <c r="B8" s="89" t="s">
        <v>115</v>
      </c>
      <c r="C8" s="90"/>
      <c r="D8" s="90"/>
      <c r="E8" s="90"/>
      <c r="F8" s="91"/>
    </row>
    <row r="9" spans="1:6" ht="22.5" x14ac:dyDescent="0.2">
      <c r="B9" s="81" t="s">
        <v>116</v>
      </c>
      <c r="C9" s="82" t="s">
        <v>117</v>
      </c>
      <c r="D9" s="68" t="s">
        <v>118</v>
      </c>
      <c r="E9" s="68" t="s">
        <v>119</v>
      </c>
      <c r="F9" s="69" t="s">
        <v>120</v>
      </c>
    </row>
    <row r="10" spans="1:6" x14ac:dyDescent="0.2">
      <c r="A10" s="43"/>
      <c r="B10" s="81"/>
      <c r="C10" s="82"/>
      <c r="D10" s="68" t="s">
        <v>121</v>
      </c>
      <c r="E10" s="68" t="s">
        <v>122</v>
      </c>
      <c r="F10" s="69" t="s">
        <v>123</v>
      </c>
    </row>
    <row r="11" spans="1:6" x14ac:dyDescent="0.2">
      <c r="B11" s="53"/>
      <c r="C11" s="54" t="s">
        <v>124</v>
      </c>
      <c r="D11" s="55">
        <f>SUM(D12:D20)</f>
        <v>0</v>
      </c>
      <c r="E11" s="55">
        <f t="shared" ref="E11:F11" si="0">SUM(E12:E20)</f>
        <v>0</v>
      </c>
      <c r="F11" s="56">
        <f t="shared" si="0"/>
        <v>0</v>
      </c>
    </row>
    <row r="12" spans="1:6" x14ac:dyDescent="0.2">
      <c r="B12" s="57">
        <v>1000</v>
      </c>
      <c r="C12" s="58" t="s">
        <v>125</v>
      </c>
      <c r="D12" s="59">
        <v>0</v>
      </c>
      <c r="E12" s="59">
        <v>0</v>
      </c>
      <c r="F12" s="60">
        <v>0</v>
      </c>
    </row>
    <row r="13" spans="1:6" x14ac:dyDescent="0.2">
      <c r="B13" s="57">
        <v>2000</v>
      </c>
      <c r="C13" s="58" t="s">
        <v>126</v>
      </c>
      <c r="D13" s="59">
        <v>0</v>
      </c>
      <c r="E13" s="59">
        <v>0</v>
      </c>
      <c r="F13" s="60">
        <v>0</v>
      </c>
    </row>
    <row r="14" spans="1:6" x14ac:dyDescent="0.2">
      <c r="B14" s="57">
        <v>3000</v>
      </c>
      <c r="C14" s="58" t="s">
        <v>127</v>
      </c>
      <c r="D14" s="59">
        <v>0</v>
      </c>
      <c r="E14" s="59">
        <v>0</v>
      </c>
      <c r="F14" s="60">
        <v>0</v>
      </c>
    </row>
    <row r="15" spans="1:6" x14ac:dyDescent="0.2">
      <c r="B15" s="57">
        <v>4000</v>
      </c>
      <c r="C15" s="58" t="s">
        <v>128</v>
      </c>
      <c r="D15" s="59">
        <v>0</v>
      </c>
      <c r="E15" s="59">
        <v>0</v>
      </c>
      <c r="F15" s="60">
        <v>0</v>
      </c>
    </row>
    <row r="16" spans="1:6" x14ac:dyDescent="0.2">
      <c r="B16" s="57">
        <v>5000</v>
      </c>
      <c r="C16" s="58" t="s">
        <v>129</v>
      </c>
      <c r="D16" s="59">
        <v>0</v>
      </c>
      <c r="E16" s="59">
        <v>0</v>
      </c>
      <c r="F16" s="60">
        <v>0</v>
      </c>
    </row>
    <row r="17" spans="2:6" x14ac:dyDescent="0.2">
      <c r="B17" s="57">
        <v>6000</v>
      </c>
      <c r="C17" s="58" t="s">
        <v>130</v>
      </c>
      <c r="D17" s="59">
        <v>0</v>
      </c>
      <c r="E17" s="59">
        <v>0</v>
      </c>
      <c r="F17" s="60">
        <v>0</v>
      </c>
    </row>
    <row r="18" spans="2:6" x14ac:dyDescent="0.2">
      <c r="B18" s="57">
        <v>7000</v>
      </c>
      <c r="C18" s="58" t="s">
        <v>131</v>
      </c>
      <c r="D18" s="59">
        <v>0</v>
      </c>
      <c r="E18" s="59">
        <v>0</v>
      </c>
      <c r="F18" s="60">
        <v>0</v>
      </c>
    </row>
    <row r="19" spans="2:6" x14ac:dyDescent="0.2">
      <c r="B19" s="57">
        <v>8000</v>
      </c>
      <c r="C19" s="58" t="s">
        <v>132</v>
      </c>
      <c r="D19" s="59">
        <v>0</v>
      </c>
      <c r="E19" s="59">
        <v>0</v>
      </c>
      <c r="F19" s="60">
        <v>0</v>
      </c>
    </row>
    <row r="20" spans="2:6" x14ac:dyDescent="0.2">
      <c r="B20" s="57">
        <v>9000</v>
      </c>
      <c r="C20" s="58" t="s">
        <v>133</v>
      </c>
      <c r="D20" s="59">
        <v>0</v>
      </c>
      <c r="E20" s="59">
        <v>0</v>
      </c>
      <c r="F20" s="60">
        <v>0</v>
      </c>
    </row>
    <row r="21" spans="2:6" x14ac:dyDescent="0.2">
      <c r="B21" s="57"/>
      <c r="C21" s="61" t="s">
        <v>134</v>
      </c>
      <c r="D21" s="62">
        <f>SUM(D22:D30)</f>
        <v>0</v>
      </c>
      <c r="E21" s="62">
        <f t="shared" ref="E21:F21" si="1">SUM(E22:E30)</f>
        <v>0</v>
      </c>
      <c r="F21" s="63">
        <f t="shared" si="1"/>
        <v>0</v>
      </c>
    </row>
    <row r="22" spans="2:6" x14ac:dyDescent="0.2">
      <c r="B22" s="57">
        <v>1000</v>
      </c>
      <c r="C22" s="58" t="s">
        <v>125</v>
      </c>
      <c r="D22" s="59">
        <v>0</v>
      </c>
      <c r="E22" s="59">
        <v>0</v>
      </c>
      <c r="F22" s="60">
        <v>0</v>
      </c>
    </row>
    <row r="23" spans="2:6" x14ac:dyDescent="0.2">
      <c r="B23" s="57">
        <v>2000</v>
      </c>
      <c r="C23" s="58" t="s">
        <v>126</v>
      </c>
      <c r="D23" s="59">
        <v>0</v>
      </c>
      <c r="E23" s="59">
        <v>0</v>
      </c>
      <c r="F23" s="60">
        <v>0</v>
      </c>
    </row>
    <row r="24" spans="2:6" x14ac:dyDescent="0.2">
      <c r="B24" s="57">
        <v>3000</v>
      </c>
      <c r="C24" s="58" t="s">
        <v>127</v>
      </c>
      <c r="D24" s="59">
        <v>0</v>
      </c>
      <c r="E24" s="59">
        <v>0</v>
      </c>
      <c r="F24" s="60">
        <v>0</v>
      </c>
    </row>
    <row r="25" spans="2:6" x14ac:dyDescent="0.2">
      <c r="B25" s="57">
        <v>4000</v>
      </c>
      <c r="C25" s="58" t="s">
        <v>128</v>
      </c>
      <c r="D25" s="59">
        <v>0</v>
      </c>
      <c r="E25" s="59">
        <v>0</v>
      </c>
      <c r="F25" s="60">
        <v>0</v>
      </c>
    </row>
    <row r="26" spans="2:6" x14ac:dyDescent="0.2">
      <c r="B26" s="57">
        <v>5000</v>
      </c>
      <c r="C26" s="58" t="s">
        <v>129</v>
      </c>
      <c r="D26" s="59">
        <v>0</v>
      </c>
      <c r="E26" s="59">
        <v>0</v>
      </c>
      <c r="F26" s="60">
        <v>0</v>
      </c>
    </row>
    <row r="27" spans="2:6" x14ac:dyDescent="0.2">
      <c r="B27" s="57">
        <v>6000</v>
      </c>
      <c r="C27" s="58" t="s">
        <v>130</v>
      </c>
      <c r="D27" s="59">
        <v>0</v>
      </c>
      <c r="E27" s="59">
        <v>0</v>
      </c>
      <c r="F27" s="60">
        <v>0</v>
      </c>
    </row>
    <row r="28" spans="2:6" x14ac:dyDescent="0.2">
      <c r="B28" s="57">
        <v>7000</v>
      </c>
      <c r="C28" s="58" t="s">
        <v>131</v>
      </c>
      <c r="D28" s="59">
        <v>0</v>
      </c>
      <c r="E28" s="59">
        <v>0</v>
      </c>
      <c r="F28" s="60">
        <v>0</v>
      </c>
    </row>
    <row r="29" spans="2:6" x14ac:dyDescent="0.2">
      <c r="B29" s="57">
        <v>8000</v>
      </c>
      <c r="C29" s="58" t="s">
        <v>132</v>
      </c>
      <c r="D29" s="59">
        <v>0</v>
      </c>
      <c r="E29" s="59">
        <v>0</v>
      </c>
      <c r="F29" s="60">
        <v>0</v>
      </c>
    </row>
    <row r="30" spans="2:6" x14ac:dyDescent="0.2">
      <c r="B30" s="64">
        <v>9000</v>
      </c>
      <c r="C30" s="65" t="s">
        <v>133</v>
      </c>
      <c r="D30" s="66">
        <v>0</v>
      </c>
      <c r="E30" s="66">
        <v>0</v>
      </c>
      <c r="F30" s="67">
        <v>0</v>
      </c>
    </row>
    <row r="31" spans="2:6" ht="12" thickBot="1" x14ac:dyDescent="0.25">
      <c r="B31" s="49"/>
      <c r="C31" s="50" t="s">
        <v>36</v>
      </c>
      <c r="D31" s="51">
        <f>D11+D21</f>
        <v>0</v>
      </c>
      <c r="E31" s="51">
        <f t="shared" ref="E31:F31" si="2">E11+E21</f>
        <v>0</v>
      </c>
      <c r="F31" s="52">
        <f t="shared" si="2"/>
        <v>0</v>
      </c>
    </row>
    <row r="33" spans="3:3" x14ac:dyDescent="0.2">
      <c r="C33" s="71"/>
    </row>
    <row r="34" spans="3:3" x14ac:dyDescent="0.2">
      <c r="C34" s="70" t="s">
        <v>146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14" sqref="C14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Universidad de Guanajuato</v>
      </c>
      <c r="C1" s="74"/>
      <c r="D1" s="74"/>
      <c r="E1" s="41" t="s">
        <v>0</v>
      </c>
      <c r="F1" s="42">
        <f>'Notas de Disciplina Financiera'!D1</f>
        <v>2024</v>
      </c>
    </row>
    <row r="2" spans="1:6" x14ac:dyDescent="0.2">
      <c r="B2" s="74" t="s">
        <v>1</v>
      </c>
      <c r="C2" s="74"/>
      <c r="D2" s="74"/>
      <c r="E2" s="41" t="s">
        <v>2</v>
      </c>
      <c r="F2" s="42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2024</v>
      </c>
      <c r="C3" s="74"/>
      <c r="D3" s="74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16</v>
      </c>
    </row>
    <row r="7" spans="1:6" x14ac:dyDescent="0.2">
      <c r="B7" s="1" t="s">
        <v>135</v>
      </c>
    </row>
    <row r="8" spans="1:6" x14ac:dyDescent="0.2">
      <c r="B8" s="46" t="s">
        <v>136</v>
      </c>
    </row>
    <row r="9" spans="1:6" x14ac:dyDescent="0.2">
      <c r="A9" s="43"/>
      <c r="B9" s="48" t="s">
        <v>137</v>
      </c>
    </row>
    <row r="10" spans="1:6" x14ac:dyDescent="0.2">
      <c r="B10" s="48" t="s">
        <v>138</v>
      </c>
    </row>
    <row r="13" spans="1:6" x14ac:dyDescent="0.2">
      <c r="C13" s="71"/>
    </row>
    <row r="14" spans="1:6" x14ac:dyDescent="0.2">
      <c r="C14" s="70" t="s">
        <v>147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14" sqref="C14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Universidad de Guanajuato</v>
      </c>
      <c r="C1" s="74"/>
      <c r="D1" s="74"/>
      <c r="E1" s="41" t="s">
        <v>0</v>
      </c>
      <c r="F1" s="42">
        <f>'Notas de Disciplina Financiera'!D1</f>
        <v>2024</v>
      </c>
    </row>
    <row r="2" spans="1:6" x14ac:dyDescent="0.2">
      <c r="B2" s="74" t="s">
        <v>1</v>
      </c>
      <c r="C2" s="74"/>
      <c r="D2" s="74"/>
      <c r="E2" s="41" t="s">
        <v>2</v>
      </c>
      <c r="F2" s="42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2024</v>
      </c>
      <c r="C3" s="74"/>
      <c r="D3" s="74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18</v>
      </c>
    </row>
    <row r="7" spans="1:6" x14ac:dyDescent="0.2">
      <c r="B7" s="1" t="s">
        <v>135</v>
      </c>
    </row>
    <row r="8" spans="1:6" x14ac:dyDescent="0.2">
      <c r="B8" s="46" t="s">
        <v>139</v>
      </c>
    </row>
    <row r="9" spans="1:6" x14ac:dyDescent="0.2">
      <c r="A9" s="43"/>
      <c r="B9" s="47" t="s">
        <v>140</v>
      </c>
    </row>
    <row r="10" spans="1:6" x14ac:dyDescent="0.2">
      <c r="B10" s="47" t="s">
        <v>141</v>
      </c>
    </row>
    <row r="13" spans="1:6" x14ac:dyDescent="0.2">
      <c r="C13" s="71"/>
    </row>
    <row r="14" spans="1:6" x14ac:dyDescent="0.2">
      <c r="C14" s="70" t="s">
        <v>147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workbookViewId="0">
      <selection activeCell="C10" sqref="C10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Universidad de Guanajuato</v>
      </c>
      <c r="C1" s="74"/>
      <c r="D1" s="74"/>
      <c r="E1" s="41" t="s">
        <v>0</v>
      </c>
      <c r="F1" s="42">
        <f>'Notas de Disciplina Financiera'!D1</f>
        <v>2024</v>
      </c>
    </row>
    <row r="2" spans="1:6" x14ac:dyDescent="0.2">
      <c r="B2" s="74" t="s">
        <v>1</v>
      </c>
      <c r="C2" s="74"/>
      <c r="D2" s="74"/>
      <c r="E2" s="41" t="s">
        <v>2</v>
      </c>
      <c r="F2" s="42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Marzo 2024</v>
      </c>
      <c r="C3" s="74"/>
      <c r="D3" s="74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20</v>
      </c>
    </row>
    <row r="7" spans="1:6" x14ac:dyDescent="0.2">
      <c r="B7" s="1" t="s">
        <v>135</v>
      </c>
    </row>
    <row r="8" spans="1:6" x14ac:dyDescent="0.2">
      <c r="B8" s="46" t="s">
        <v>142</v>
      </c>
    </row>
    <row r="9" spans="1:6" x14ac:dyDescent="0.2">
      <c r="A9" s="43"/>
    </row>
    <row r="10" spans="1:6" x14ac:dyDescent="0.2">
      <c r="C10" s="70" t="s">
        <v>147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José Alejandro Campuzano Marmolejo</cp:lastModifiedBy>
  <cp:revision/>
  <cp:lastPrinted>2024-04-17T21:22:11Z</cp:lastPrinted>
  <dcterms:created xsi:type="dcterms:W3CDTF">2024-03-15T21:50:03Z</dcterms:created>
  <dcterms:modified xsi:type="dcterms:W3CDTF">2024-04-29T19:08:23Z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