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13_ncr:1_{1D5D6485-8187-4F63-BD22-DFD7541539DF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K20" i="4" l="1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B77" i="9" l="1"/>
  <c r="F77" i="9"/>
  <c r="D159" i="7"/>
  <c r="G84" i="7"/>
  <c r="G159" i="7" s="1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<sst xmlns="http://schemas.openxmlformats.org/spreadsheetml/2006/main" count="1025" uniqueCount="603">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</sst>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597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v>575539399</v>
      </c>
      <c r="C9" s="47">
        <v>296652579</v>
      </c>
      <c r="D9" s="46" t="s">
        <v>10</v>
      </c>
      <c r="E9" s="47">
        <v>53648907</v>
      </c>
      <c r="F9" s="47">
        <v>148213880</v>
      </c>
    </row>
    <row r="10" spans="1:6" x14ac:dyDescent="0.25">
      <c r="A10" s="48" t="s">
        <v>11</v>
      </c>
      <c r="B10" s="47">
        <v>1306417</v>
      </c>
      <c r="C10" s="47">
        <v>1417</v>
      </c>
      <c r="D10" s="48" t="s">
        <v>12</v>
      </c>
      <c r="E10" s="47">
        <v>1931977</v>
      </c>
      <c r="F10" s="47">
        <v>17600552</v>
      </c>
    </row>
    <row r="11" spans="1:6" x14ac:dyDescent="0.25">
      <c r="A11" s="48" t="s">
        <v>13</v>
      </c>
      <c r="B11" s="47">
        <v>540987672</v>
      </c>
      <c r="C11" s="47">
        <v>267405925</v>
      </c>
      <c r="D11" s="48" t="s">
        <v>14</v>
      </c>
      <c r="E11" s="47">
        <v>8511825</v>
      </c>
      <c r="F11" s="47">
        <v>59415002</v>
      </c>
    </row>
    <row r="12" spans="1:6" x14ac:dyDescent="0.25">
      <c r="A12" s="48" t="s">
        <v>15</v>
      </c>
      <c r="B12" s="47">
        <v>661748</v>
      </c>
      <c r="C12" s="47">
        <v>193337</v>
      </c>
      <c r="D12" s="48" t="s">
        <v>16</v>
      </c>
      <c r="E12" s="47">
        <v>1848679</v>
      </c>
      <c r="F12" s="47">
        <v>2668943</v>
      </c>
    </row>
    <row r="13" spans="1:6" x14ac:dyDescent="0.25">
      <c r="A13" s="48" t="s">
        <v>17</v>
      </c>
      <c r="B13" s="47">
        <v>16288081</v>
      </c>
      <c r="C13" s="47">
        <v>16387191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16295481</v>
      </c>
      <c r="C14" s="47">
        <v>12664709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37605291</v>
      </c>
      <c r="F16" s="47">
        <v>61265063</v>
      </c>
    </row>
    <row r="17" spans="1:6" x14ac:dyDescent="0.25">
      <c r="A17" s="46" t="s">
        <v>25</v>
      </c>
      <c r="B17" s="47">
        <v>160464655</v>
      </c>
      <c r="C17" s="47">
        <v>151825204</v>
      </c>
      <c r="D17" s="48" t="s">
        <v>26</v>
      </c>
      <c r="E17" s="47">
        <v>495358</v>
      </c>
      <c r="F17" s="47">
        <v>582046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3255777</v>
      </c>
      <c r="F18" s="47">
        <v>6682274</v>
      </c>
    </row>
    <row r="19" spans="1:6" x14ac:dyDescent="0.25">
      <c r="A19" s="48" t="s">
        <v>29</v>
      </c>
      <c r="B19" s="47">
        <v>143277398</v>
      </c>
      <c r="C19" s="47">
        <v>135074153</v>
      </c>
      <c r="D19" s="46" t="s">
        <v>30</v>
      </c>
      <c r="E19" s="47">
        <v>83658</v>
      </c>
      <c r="F19" s="47">
        <v>82158</v>
      </c>
    </row>
    <row r="20" spans="1:6" x14ac:dyDescent="0.25">
      <c r="A20" s="48" t="s">
        <v>31</v>
      </c>
      <c r="B20" s="47">
        <v>6600153</v>
      </c>
      <c r="C20" s="47">
        <v>5812099</v>
      </c>
      <c r="D20" s="48" t="s">
        <v>32</v>
      </c>
      <c r="E20" s="47">
        <v>82900</v>
      </c>
      <c r="F20" s="47">
        <v>81400</v>
      </c>
    </row>
    <row r="21" spans="1:6" x14ac:dyDescent="0.25">
      <c r="A21" s="48" t="s">
        <v>33</v>
      </c>
      <c r="B21" s="47">
        <v>-15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47">
        <v>0</v>
      </c>
      <c r="D22" s="48" t="s">
        <v>36</v>
      </c>
      <c r="E22" s="47">
        <v>758</v>
      </c>
      <c r="F22" s="47">
        <v>758</v>
      </c>
    </row>
    <row r="23" spans="1:6" x14ac:dyDescent="0.25">
      <c r="A23" s="48" t="s">
        <v>37</v>
      </c>
      <c r="B23" s="47">
        <v>10587119</v>
      </c>
      <c r="C23" s="47">
        <v>10938952</v>
      </c>
      <c r="D23" s="46" t="s">
        <v>38</v>
      </c>
      <c r="E23" s="47">
        <v>0</v>
      </c>
      <c r="F23" s="47">
        <v>0</v>
      </c>
    </row>
    <row r="24" spans="1:6" x14ac:dyDescent="0.25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v>29719405</v>
      </c>
      <c r="C25" s="47">
        <v>33610353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662359</v>
      </c>
      <c r="C26" s="47">
        <v>280248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v>0</v>
      </c>
      <c r="F27" s="47"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29057046</v>
      </c>
      <c r="C29" s="47">
        <v>33330105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v>0</v>
      </c>
      <c r="C31" s="47">
        <v>0</v>
      </c>
      <c r="D31" s="46" t="s">
        <v>54</v>
      </c>
      <c r="E31" s="47">
        <v>691065</v>
      </c>
      <c r="F31" s="47">
        <v>691065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691065</v>
      </c>
      <c r="F36" s="47">
        <v>691065</v>
      </c>
    </row>
    <row r="37" spans="1:6" ht="14.45" customHeight="1" x14ac:dyDescent="0.25">
      <c r="A37" s="46" t="s">
        <v>65</v>
      </c>
      <c r="B37" s="47">
        <v>681282</v>
      </c>
      <c r="C37" s="47">
        <v>240360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v>-19444417</v>
      </c>
      <c r="C38" s="47">
        <v>-19444417</v>
      </c>
      <c r="D38" s="46" t="s">
        <v>68</v>
      </c>
      <c r="E38" s="47">
        <v>0</v>
      </c>
      <c r="F38" s="47">
        <v>0</v>
      </c>
    </row>
    <row r="39" spans="1:6" x14ac:dyDescent="0.25">
      <c r="A39" s="48" t="s">
        <v>69</v>
      </c>
      <c r="B39" s="47">
        <v>-19444417</v>
      </c>
      <c r="C39" s="47">
        <v>-19444417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v>1497135</v>
      </c>
      <c r="C41" s="47">
        <v>1497135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1497135</v>
      </c>
      <c r="C42" s="47">
        <v>1497135</v>
      </c>
      <c r="D42" s="46" t="s">
        <v>76</v>
      </c>
      <c r="E42" s="47">
        <v>24754000</v>
      </c>
      <c r="F42" s="47">
        <v>19034905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24754000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v>748457459</v>
      </c>
      <c r="C47" s="4">
        <v>464381214</v>
      </c>
      <c r="D47" s="2" t="s">
        <v>84</v>
      </c>
      <c r="E47" s="4">
        <v>79177630</v>
      </c>
      <c r="F47" s="4"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913712071</v>
      </c>
      <c r="C50" s="47">
        <v>883223082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9003290</v>
      </c>
      <c r="C51" s="47">
        <v>8470440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6428882633</v>
      </c>
      <c r="C52" s="47">
        <v>6403559845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2270873258</v>
      </c>
      <c r="C53" s="47">
        <v>2261478352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68067940</v>
      </c>
      <c r="C54" s="47">
        <v>68014187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-3157198283</v>
      </c>
      <c r="C55" s="47">
        <v>-3112050038</v>
      </c>
      <c r="D55" s="50" t="s">
        <v>98</v>
      </c>
      <c r="E55" s="47">
        <v>837860469</v>
      </c>
      <c r="F55" s="47">
        <v>806411341</v>
      </c>
    </row>
    <row r="56" spans="1:6" x14ac:dyDescent="0.25">
      <c r="A56" s="46" t="s">
        <v>99</v>
      </c>
      <c r="B56" s="47">
        <v>25235826</v>
      </c>
      <c r="C56" s="47">
        <v>25235826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v>837860469</v>
      </c>
      <c r="F57" s="4">
        <v>806411341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v>917038099</v>
      </c>
      <c r="F59" s="4">
        <v>974433349</v>
      </c>
    </row>
    <row r="60" spans="1:6" x14ac:dyDescent="0.25">
      <c r="A60" s="3" t="s">
        <v>104</v>
      </c>
      <c r="B60" s="4">
        <v>6558576735</v>
      </c>
      <c r="C60" s="4"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v>7307034194</v>
      </c>
      <c r="C62" s="4"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v>3573683922</v>
      </c>
      <c r="F63" s="47">
        <v>3569992161</v>
      </c>
    </row>
    <row r="64" spans="1:6" x14ac:dyDescent="0.25">
      <c r="A64" s="45"/>
      <c r="B64" s="45"/>
      <c r="C64" s="45"/>
      <c r="D64" s="46" t="s">
        <v>108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109</v>
      </c>
      <c r="E65" s="47">
        <v>30042400</v>
      </c>
      <c r="F65" s="47">
        <v>26350639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v>2804441589</v>
      </c>
      <c r="F68" s="47">
        <v>2451268727</v>
      </c>
    </row>
    <row r="69" spans="1:6" x14ac:dyDescent="0.25">
      <c r="A69" s="53"/>
      <c r="B69" s="45"/>
      <c r="C69" s="45"/>
      <c r="D69" s="46" t="s">
        <v>112</v>
      </c>
      <c r="E69" s="47">
        <v>360886857</v>
      </c>
      <c r="F69" s="47">
        <v>5315356</v>
      </c>
    </row>
    <row r="70" spans="1:6" x14ac:dyDescent="0.25">
      <c r="A70" s="53"/>
      <c r="B70" s="45"/>
      <c r="C70" s="45"/>
      <c r="D70" s="46" t="s">
        <v>113</v>
      </c>
      <c r="E70" s="47">
        <v>-593834111</v>
      </c>
      <c r="F70" s="47">
        <v>-596687385</v>
      </c>
    </row>
    <row r="71" spans="1:6" x14ac:dyDescent="0.25">
      <c r="A71" s="53"/>
      <c r="B71" s="45"/>
      <c r="C71" s="45"/>
      <c r="D71" s="46" t="s">
        <v>114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-5251913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v>11870584</v>
      </c>
      <c r="F75" s="47">
        <v>11870584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v>6389996095</v>
      </c>
      <c r="F79" s="4">
        <v>6033131472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v>7307034194</v>
      </c>
      <c r="F81" s="4">
        <v>7007564821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466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467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483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511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Universidad de Guanajuato</v>
      </c>
      <c r="B2" s="182"/>
      <c r="C2" s="182"/>
      <c r="D2" s="182"/>
      <c r="E2" s="182"/>
      <c r="F2" s="183"/>
    </row>
    <row r="3" spans="1:6" x14ac:dyDescent="0.25">
      <c r="A3" s="178" t="s">
        <v>512</v>
      </c>
      <c r="B3" s="179"/>
      <c r="C3" s="179"/>
      <c r="D3" s="179"/>
      <c r="E3" s="179"/>
      <c r="F3" s="180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447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84" t="s">
        <v>450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451</v>
      </c>
      <c r="C7" s="185"/>
      <c r="D7" s="185"/>
      <c r="E7" s="185"/>
      <c r="F7" s="185"/>
      <c r="G7" s="185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466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88" t="s">
        <v>468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451</v>
      </c>
      <c r="C7" s="185"/>
      <c r="D7" s="185"/>
      <c r="E7" s="185"/>
      <c r="F7" s="185"/>
      <c r="G7" s="185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482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450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505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506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468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505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506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511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168022008</v>
      </c>
      <c r="C18" s="108"/>
      <c r="D18" s="108"/>
      <c r="E18" s="108"/>
      <c r="F18" s="4">
        <v>79177630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168022008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79177630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599</v>
      </c>
      <c r="J6" s="1" t="s">
        <v>600</v>
      </c>
      <c r="K6" s="1" t="s">
        <v>601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0</v>
      </c>
      <c r="C8" s="14">
        <f>SUM(C9:C11)</f>
        <v>0</v>
      </c>
      <c r="D8" s="14">
        <f>SUM(D9:D11)</f>
        <v>0</v>
      </c>
    </row>
    <row r="9" spans="1:4" x14ac:dyDescent="0.25">
      <c r="A9" s="58" t="s">
        <v>189</v>
      </c>
      <c r="B9" s="94">
        <v>0</v>
      </c>
      <c r="C9" s="94">
        <v>0</v>
      </c>
      <c r="D9" s="94">
        <v>0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0</v>
      </c>
      <c r="C13" s="14">
        <f>C14+C15</f>
        <v>0</v>
      </c>
      <c r="D13" s="14">
        <f>D14+D15</f>
        <v>0</v>
      </c>
    </row>
    <row r="14" spans="1:4" x14ac:dyDescent="0.25">
      <c r="A14" s="58" t="s">
        <v>193</v>
      </c>
      <c r="B14" s="94">
        <v>0</v>
      </c>
      <c r="C14" s="94">
        <v>0</v>
      </c>
      <c r="D14" s="94">
        <v>0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0</v>
      </c>
      <c r="D21" s="14">
        <f>D8-D13+D17</f>
        <v>0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0</v>
      </c>
      <c r="D23" s="14">
        <f>D21-D11</f>
        <v>0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0</v>
      </c>
      <c r="D25" s="14">
        <f>D23-D17</f>
        <v>0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0</v>
      </c>
      <c r="D33" s="4">
        <f>D25+D29</f>
        <v>0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0</v>
      </c>
      <c r="C48" s="96">
        <f>C9</f>
        <v>0</v>
      </c>
      <c r="D48" s="96">
        <f>D9</f>
        <v>0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25 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0</v>
      </c>
      <c r="C41" s="4">
        <f t="shared" si="7"/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  <c r="G41" s="4">
        <f t="shared" si="7"/>
        <v>0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0</v>
      </c>
      <c r="C70" s="4">
        <f t="shared" si="16"/>
        <v>0</v>
      </c>
      <c r="D70" s="4">
        <f t="shared" si="16"/>
        <v>0</v>
      </c>
      <c r="E70" s="4">
        <f t="shared" si="16"/>
        <v>0</v>
      </c>
      <c r="F70" s="4">
        <f t="shared" si="16"/>
        <v>0</v>
      </c>
      <c r="G70" s="4">
        <f t="shared" si="16"/>
        <v>0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3">
        <f t="shared" ref="B9:G9" si="0">SUM(B10,B18,B28,B38,B48,B58,B62,B71,B75)</f>
        <v>0</v>
      </c>
      <c r="C9" s="83">
        <f t="shared" si="0"/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</row>
    <row r="10" spans="1:7" x14ac:dyDescent="0.25">
      <c r="A10" s="84" t="s">
        <v>305</v>
      </c>
      <c r="B10" s="83">
        <f t="shared" ref="B10:G10" si="1">SUM(B11:B17)</f>
        <v>0</v>
      </c>
      <c r="C10" s="83">
        <f t="shared" si="1"/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7" x14ac:dyDescent="0.25">
      <c r="A11" s="85" t="s">
        <v>306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>D11-E11</f>
        <v>0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2"/>
        <v>0</v>
      </c>
    </row>
    <row r="14" spans="1:7" x14ac:dyDescent="0.25">
      <c r="A14" s="85" t="s">
        <v>309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310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2"/>
        <v>0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313</v>
      </c>
      <c r="B18" s="83">
        <f t="shared" ref="B18:G18" si="3">SUM(B19:B27)</f>
        <v>0</v>
      </c>
      <c r="C18" s="83">
        <f t="shared" si="3"/>
        <v>0</v>
      </c>
      <c r="D18" s="83">
        <f t="shared" si="3"/>
        <v>0</v>
      </c>
      <c r="E18" s="83">
        <f t="shared" si="3"/>
        <v>0</v>
      </c>
      <c r="F18" s="83">
        <f t="shared" si="3"/>
        <v>0</v>
      </c>
      <c r="G18" s="83">
        <f t="shared" si="3"/>
        <v>0</v>
      </c>
    </row>
    <row r="19" spans="1:7" x14ac:dyDescent="0.25">
      <c r="A19" s="85" t="s">
        <v>314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>D19-E19</f>
        <v>0</v>
      </c>
    </row>
    <row r="20" spans="1:7" x14ac:dyDescent="0.25">
      <c r="A20" s="85" t="s">
        <v>315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f t="shared" ref="G20:G27" si="4">D20-E20</f>
        <v>0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4"/>
        <v>0</v>
      </c>
    </row>
    <row r="23" spans="1:7" x14ac:dyDescent="0.25">
      <c r="A23" s="85" t="s">
        <v>318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4"/>
        <v>0</v>
      </c>
    </row>
    <row r="24" spans="1:7" x14ac:dyDescent="0.25">
      <c r="A24" s="85" t="s">
        <v>319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4"/>
        <v>0</v>
      </c>
    </row>
    <row r="25" spans="1:7" x14ac:dyDescent="0.25">
      <c r="A25" s="85" t="s">
        <v>320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4"/>
        <v>0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4"/>
        <v>0</v>
      </c>
    </row>
    <row r="28" spans="1:7" x14ac:dyDescent="0.25">
      <c r="A28" s="84" t="s">
        <v>323</v>
      </c>
      <c r="B28" s="83">
        <f t="shared" ref="B28:G28" si="5">SUM(B29:B37)</f>
        <v>0</v>
      </c>
      <c r="C28" s="83">
        <f t="shared" si="5"/>
        <v>0</v>
      </c>
      <c r="D28" s="83">
        <f t="shared" si="5"/>
        <v>0</v>
      </c>
      <c r="E28" s="83">
        <f t="shared" si="5"/>
        <v>0</v>
      </c>
      <c r="F28" s="83">
        <f t="shared" si="5"/>
        <v>0</v>
      </c>
      <c r="G28" s="83">
        <f t="shared" si="5"/>
        <v>0</v>
      </c>
    </row>
    <row r="29" spans="1:7" x14ac:dyDescent="0.25">
      <c r="A29" s="85" t="s">
        <v>324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>D29-E29</f>
        <v>0</v>
      </c>
    </row>
    <row r="30" spans="1:7" x14ac:dyDescent="0.25">
      <c r="A30" s="85" t="s">
        <v>325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326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6"/>
        <v>0</v>
      </c>
    </row>
    <row r="32" spans="1:7" x14ac:dyDescent="0.25">
      <c r="A32" s="85" t="s">
        <v>327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f t="shared" si="6"/>
        <v>0</v>
      </c>
    </row>
    <row r="33" spans="1:7" ht="14.45" customHeight="1" x14ac:dyDescent="0.25">
      <c r="A33" s="85" t="s">
        <v>328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f t="shared" si="6"/>
        <v>0</v>
      </c>
    </row>
    <row r="34" spans="1:7" ht="14.45" customHeight="1" x14ac:dyDescent="0.25">
      <c r="A34" s="85" t="s">
        <v>329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45" customHeight="1" x14ac:dyDescent="0.25">
      <c r="A35" s="85" t="s">
        <v>330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f t="shared" si="6"/>
        <v>0</v>
      </c>
    </row>
    <row r="36" spans="1:7" ht="14.45" customHeight="1" x14ac:dyDescent="0.25">
      <c r="A36" s="85" t="s">
        <v>331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f t="shared" si="6"/>
        <v>0</v>
      </c>
    </row>
    <row r="37" spans="1:7" ht="14.45" customHeight="1" x14ac:dyDescent="0.25">
      <c r="A37" s="85" t="s">
        <v>332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f t="shared" si="6"/>
        <v>0</v>
      </c>
    </row>
    <row r="38" spans="1:7" x14ac:dyDescent="0.25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0</v>
      </c>
      <c r="C48" s="83">
        <f t="shared" si="9"/>
        <v>0</v>
      </c>
      <c r="D48" s="83">
        <f t="shared" si="9"/>
        <v>0</v>
      </c>
      <c r="E48" s="83">
        <f t="shared" si="9"/>
        <v>0</v>
      </c>
      <c r="F48" s="83">
        <f t="shared" si="9"/>
        <v>0</v>
      </c>
      <c r="G48" s="83">
        <f t="shared" si="9"/>
        <v>0</v>
      </c>
    </row>
    <row r="49" spans="1:7" x14ac:dyDescent="0.25">
      <c r="A49" s="85" t="s">
        <v>344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f>D49-E49</f>
        <v>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353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0</v>
      </c>
      <c r="C159" s="90">
        <f t="shared" si="37"/>
        <v>0</v>
      </c>
      <c r="D159" s="90">
        <f t="shared" si="37"/>
        <v>0</v>
      </c>
      <c r="E159" s="90">
        <f t="shared" si="37"/>
        <v>0</v>
      </c>
      <c r="F159" s="90">
        <f t="shared" si="37"/>
        <v>0</v>
      </c>
      <c r="G159" s="90">
        <f t="shared" si="37"/>
        <v>0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7 B19:G27 B18:F18 B29:G37 B28:F28 B39:G47 B38:F38 B49:G57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25">
      <c r="A10" s="63" t="s">
        <v>383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3" t="s">
        <v>384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392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395</v>
      </c>
    </row>
    <row r="8" spans="1:7" ht="30" x14ac:dyDescent="0.25">
      <c r="A8" s="165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25">
      <c r="A9" s="26" t="s">
        <v>397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C19" sqref="C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433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25">
      <c r="A9" s="26" t="s">
        <v>434</v>
      </c>
      <c r="B9" s="119">
        <f>SUM(B10,B11,B12,B15,B16,B19)</f>
        <v>1391074799.4200001</v>
      </c>
      <c r="C9" s="119">
        <f t="shared" ref="C9:G9" si="0">SUM(C10,C11,C12,C15,C16,C19)</f>
        <v>13274667.069999972</v>
      </c>
      <c r="D9" s="119">
        <f t="shared" si="0"/>
        <v>1404349466.49</v>
      </c>
      <c r="E9" s="119">
        <f t="shared" si="0"/>
        <v>283293411.06</v>
      </c>
      <c r="F9" s="119">
        <f t="shared" si="0"/>
        <v>276706295.54000002</v>
      </c>
      <c r="G9" s="119">
        <f t="shared" si="0"/>
        <v>1121056055.4299998</v>
      </c>
    </row>
    <row r="10" spans="1:7" x14ac:dyDescent="0.25">
      <c r="A10" s="58" t="s">
        <v>435</v>
      </c>
      <c r="B10" s="75">
        <v>991190998.21000004</v>
      </c>
      <c r="C10" s="75">
        <v>27348658.399999976</v>
      </c>
      <c r="D10" s="75">
        <v>1018539656.61</v>
      </c>
      <c r="E10" s="75">
        <v>207269767.88</v>
      </c>
      <c r="F10" s="75">
        <v>202403968.74000001</v>
      </c>
      <c r="G10" s="76">
        <f>D10-E10</f>
        <v>811269888.73000002</v>
      </c>
    </row>
    <row r="11" spans="1:7" ht="15.75" customHeight="1" x14ac:dyDescent="0.25">
      <c r="A11" s="58" t="s">
        <v>436</v>
      </c>
      <c r="B11" s="76">
        <v>349323410.31</v>
      </c>
      <c r="C11" s="76">
        <v>-14437843.120000005</v>
      </c>
      <c r="D11" s="76">
        <v>334885567.19</v>
      </c>
      <c r="E11" s="76">
        <v>68148209.370000005</v>
      </c>
      <c r="F11" s="76">
        <v>66548383.689999998</v>
      </c>
      <c r="G11" s="76">
        <f t="shared" ref="G11:G19" si="1">D11-E11</f>
        <v>266737357.81999999</v>
      </c>
    </row>
    <row r="12" spans="1:7" x14ac:dyDescent="0.25">
      <c r="A12" s="58" t="s">
        <v>437</v>
      </c>
      <c r="B12" s="76">
        <f>B13+B14</f>
        <v>25067345.16</v>
      </c>
      <c r="C12" s="76">
        <f t="shared" ref="C12:G12" si="2">C13+C14</f>
        <v>363851.79000000027</v>
      </c>
      <c r="D12" s="76">
        <f t="shared" si="2"/>
        <v>25431196.949999999</v>
      </c>
      <c r="E12" s="76">
        <f t="shared" si="2"/>
        <v>5175172.37</v>
      </c>
      <c r="F12" s="76">
        <f t="shared" si="2"/>
        <v>5053681.67</v>
      </c>
      <c r="G12" s="76">
        <f t="shared" si="2"/>
        <v>20256024.579999998</v>
      </c>
    </row>
    <row r="13" spans="1:7" x14ac:dyDescent="0.25">
      <c r="A13" s="77" t="s">
        <v>438</v>
      </c>
      <c r="B13" s="76">
        <v>16350818.93</v>
      </c>
      <c r="C13" s="76">
        <v>-541497.9299999997</v>
      </c>
      <c r="D13" s="76">
        <v>15809321</v>
      </c>
      <c r="E13" s="76">
        <v>3217149.45</v>
      </c>
      <c r="F13" s="76">
        <v>3141624.67</v>
      </c>
      <c r="G13" s="76">
        <f t="shared" si="1"/>
        <v>12592171.550000001</v>
      </c>
    </row>
    <row r="14" spans="1:7" x14ac:dyDescent="0.25">
      <c r="A14" s="77" t="s">
        <v>439</v>
      </c>
      <c r="B14" s="76">
        <v>8716526.2300000004</v>
      </c>
      <c r="C14" s="76">
        <v>905349.72</v>
      </c>
      <c r="D14" s="76">
        <v>9621875.9499999993</v>
      </c>
      <c r="E14" s="76">
        <v>1958022.92</v>
      </c>
      <c r="F14" s="76">
        <v>1912057</v>
      </c>
      <c r="G14" s="76">
        <f t="shared" si="1"/>
        <v>7663853.0299999993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25493045.739999998</v>
      </c>
      <c r="C19" s="76">
        <v>0</v>
      </c>
      <c r="D19" s="76">
        <v>25493045.739999998</v>
      </c>
      <c r="E19" s="76">
        <v>2700261.44</v>
      </c>
      <c r="F19" s="76">
        <v>2700261.44</v>
      </c>
      <c r="G19" s="76">
        <f t="shared" si="1"/>
        <v>22792784.299999997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2126409820.8700001</v>
      </c>
      <c r="C21" s="119">
        <f t="shared" ref="C21:F21" si="4">SUM(C22,C23,C24,C27,C28,C31)</f>
        <v>-22402624.690000005</v>
      </c>
      <c r="D21" s="119">
        <f t="shared" si="4"/>
        <v>2104007196.1800001</v>
      </c>
      <c r="E21" s="119">
        <f t="shared" si="4"/>
        <v>453159654.31</v>
      </c>
      <c r="F21" s="119">
        <f t="shared" si="4"/>
        <v>437743049.18100005</v>
      </c>
      <c r="G21" s="119">
        <f>SUM(G22,G23,G24,G27,G28,G31)</f>
        <v>1650847541.8700004</v>
      </c>
    </row>
    <row r="22" spans="1:7" x14ac:dyDescent="0.25">
      <c r="A22" s="58" t="s">
        <v>435</v>
      </c>
      <c r="B22" s="75">
        <v>349174730.05000001</v>
      </c>
      <c r="C22" s="75">
        <v>-107910316.37</v>
      </c>
      <c r="D22" s="75">
        <v>241264413.68000001</v>
      </c>
      <c r="E22" s="75">
        <v>51319004.539999999</v>
      </c>
      <c r="F22" s="75">
        <v>49543394.060999997</v>
      </c>
      <c r="G22" s="76">
        <f t="shared" ref="G22:G31" si="5">D22-E22</f>
        <v>189945409.14000002</v>
      </c>
    </row>
    <row r="23" spans="1:7" x14ac:dyDescent="0.25">
      <c r="A23" s="58" t="s">
        <v>436</v>
      </c>
      <c r="B23" s="76">
        <v>1763870114.6800001</v>
      </c>
      <c r="C23" s="76">
        <v>85577763.390000001</v>
      </c>
      <c r="D23" s="76">
        <v>1849447878.0699999</v>
      </c>
      <c r="E23" s="76">
        <v>393393383.64999998</v>
      </c>
      <c r="F23" s="76">
        <v>379782180.16000003</v>
      </c>
      <c r="G23" s="76">
        <f t="shared" si="5"/>
        <v>1456054494.4200001</v>
      </c>
    </row>
    <row r="24" spans="1:7" x14ac:dyDescent="0.25">
      <c r="A24" s="58" t="s">
        <v>437</v>
      </c>
      <c r="B24" s="76">
        <f t="shared" ref="B24:G24" si="6">B25+B26</f>
        <v>4118001.9800000004</v>
      </c>
      <c r="C24" s="76">
        <f t="shared" si="6"/>
        <v>-70071.710000000428</v>
      </c>
      <c r="D24" s="76">
        <f t="shared" si="6"/>
        <v>4047930.2699999996</v>
      </c>
      <c r="E24" s="76">
        <f t="shared" si="6"/>
        <v>861029.39</v>
      </c>
      <c r="F24" s="76">
        <f t="shared" si="6"/>
        <v>831238.23</v>
      </c>
      <c r="G24" s="76">
        <f t="shared" si="6"/>
        <v>3186900.88</v>
      </c>
    </row>
    <row r="25" spans="1:7" x14ac:dyDescent="0.25">
      <c r="A25" s="77" t="s">
        <v>438</v>
      </c>
      <c r="B25" s="76">
        <v>1932350.07</v>
      </c>
      <c r="C25" s="76">
        <v>-654054.10000000009</v>
      </c>
      <c r="D25" s="76">
        <v>1278295.97</v>
      </c>
      <c r="E25" s="76">
        <v>271904.49</v>
      </c>
      <c r="F25" s="76">
        <v>262496.73</v>
      </c>
      <c r="G25" s="76">
        <f t="shared" si="5"/>
        <v>1006391.48</v>
      </c>
    </row>
    <row r="26" spans="1:7" x14ac:dyDescent="0.25">
      <c r="A26" s="77" t="s">
        <v>439</v>
      </c>
      <c r="B26" s="76">
        <v>2185651.91</v>
      </c>
      <c r="C26" s="76">
        <v>583982.38999999966</v>
      </c>
      <c r="D26" s="76">
        <v>2769634.3</v>
      </c>
      <c r="E26" s="76">
        <v>589124.9</v>
      </c>
      <c r="F26" s="76">
        <v>568741.5</v>
      </c>
      <c r="G26" s="76">
        <f t="shared" si="5"/>
        <v>2180509.4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9246974.1600000001</v>
      </c>
      <c r="C31" s="76">
        <v>0</v>
      </c>
      <c r="D31" s="76">
        <v>9246974.1600000001</v>
      </c>
      <c r="E31" s="76">
        <v>7586236.7300000004</v>
      </c>
      <c r="F31" s="76">
        <v>7586236.7300000004</v>
      </c>
      <c r="G31" s="76">
        <f t="shared" si="5"/>
        <v>1660737.4299999997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3517484620.29</v>
      </c>
      <c r="C33" s="119">
        <f t="shared" ref="C33:G33" si="8">C21+C9</f>
        <v>-9127957.6200000327</v>
      </c>
      <c r="D33" s="119">
        <f t="shared" si="8"/>
        <v>3508356662.6700001</v>
      </c>
      <c r="E33" s="119">
        <f t="shared" si="8"/>
        <v>736453065.37</v>
      </c>
      <c r="F33" s="119">
        <f t="shared" si="8"/>
        <v>714449344.72100008</v>
      </c>
      <c r="G33" s="119">
        <f t="shared" si="8"/>
        <v>2771903597.3000002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2 G10:G11 B15:F18 B20:F21 B24:F24 B27:F30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cp:lastPrinted>2024-03-20T14:35:03Z</cp:lastPrinted>
  <dcterms:created xsi:type="dcterms:W3CDTF">2023-03-16T22:14:51Z</dcterms:created>
  <dcterms:modified xsi:type="dcterms:W3CDTF">2024-04-29T19:01:24Z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