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9\ASEG\2do Trimestre\Terminados\"/>
    </mc:Choice>
  </mc:AlternateContent>
  <xr:revisionPtr revIDLastSave="0" documentId="8_{C9582B66-F426-486D-A1FC-C4170FF113A4}" xr6:coauthVersionLast="41" xr6:coauthVersionMax="41" xr10:uidLastSave="{00000000-0000-0000-0000-000000000000}"/>
  <bookViews>
    <workbookView xWindow="2250" yWindow="2250" windowWidth="21915" windowHeight="12375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externalReferences>
    <externalReference r:id="rId15"/>
  </externalReferences>
  <definedNames>
    <definedName name="_xlnm._FilterDatabase" localSheetId="3" hidden="1">ACT!$A$7:$F$220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66" l="1"/>
  <c r="C20" i="63" l="1"/>
  <c r="C7" i="63"/>
  <c r="D79" i="62"/>
  <c r="D78" i="62"/>
  <c r="D69" i="62"/>
  <c r="D59" i="62"/>
  <c r="D47" i="62"/>
  <c r="C46" i="62"/>
  <c r="C78" i="62"/>
  <c r="C79" i="62"/>
  <c r="C69" i="62"/>
  <c r="C67" i="62"/>
  <c r="C65" i="62"/>
  <c r="C59" i="62"/>
  <c r="C56" i="62"/>
  <c r="C47" i="62"/>
  <c r="C80" i="62"/>
  <c r="C77" i="62"/>
  <c r="C76" i="62"/>
  <c r="C75" i="62"/>
  <c r="C74" i="62"/>
  <c r="C73" i="62"/>
  <c r="C72" i="62"/>
  <c r="C71" i="62"/>
  <c r="C70" i="62"/>
  <c r="C68" i="62"/>
  <c r="C66" i="62"/>
  <c r="C64" i="62"/>
  <c r="C63" i="62"/>
  <c r="C62" i="62"/>
  <c r="C61" i="62"/>
  <c r="C60" i="62"/>
  <c r="C58" i="62"/>
  <c r="C57" i="62"/>
  <c r="C55" i="62"/>
  <c r="C54" i="62"/>
  <c r="C53" i="62"/>
  <c r="C52" i="62"/>
  <c r="C51" i="62"/>
  <c r="C50" i="62"/>
  <c r="C49" i="62"/>
  <c r="C48" i="62"/>
  <c r="C37" i="62"/>
  <c r="C28" i="62"/>
  <c r="C20" i="62"/>
  <c r="C15" i="62"/>
  <c r="D15" i="62"/>
  <c r="D46" i="62"/>
  <c r="F220" i="60"/>
  <c r="F219" i="60"/>
  <c r="F218" i="60"/>
  <c r="F217" i="60"/>
  <c r="F216" i="60"/>
  <c r="F215" i="60"/>
  <c r="F214" i="60"/>
  <c r="F213" i="60"/>
  <c r="F212" i="60"/>
  <c r="F211" i="60"/>
  <c r="F210" i="60"/>
  <c r="F209" i="60"/>
  <c r="F208" i="60"/>
  <c r="F207" i="60"/>
  <c r="F206" i="60"/>
  <c r="F205" i="60"/>
  <c r="F204" i="60"/>
  <c r="F203" i="60"/>
  <c r="F202" i="60"/>
  <c r="F201" i="60"/>
  <c r="F200" i="60"/>
  <c r="F199" i="60"/>
  <c r="F198" i="60"/>
  <c r="F197" i="60"/>
  <c r="F196" i="60"/>
  <c r="F195" i="60"/>
  <c r="F194" i="60"/>
  <c r="F193" i="60"/>
  <c r="F192" i="60"/>
  <c r="F191" i="60"/>
  <c r="F190" i="60"/>
  <c r="F189" i="60"/>
  <c r="F188" i="60"/>
  <c r="F187" i="60"/>
  <c r="F186" i="60"/>
  <c r="F185" i="60"/>
  <c r="F184" i="60"/>
  <c r="F183" i="60"/>
  <c r="F182" i="60"/>
  <c r="F181" i="60"/>
  <c r="F180" i="60"/>
  <c r="F179" i="60"/>
  <c r="F178" i="60"/>
  <c r="F177" i="60"/>
  <c r="F176" i="60"/>
  <c r="F175" i="60"/>
  <c r="F174" i="60"/>
  <c r="F173" i="60"/>
  <c r="F172" i="60"/>
  <c r="F171" i="60"/>
  <c r="F170" i="60"/>
  <c r="F169" i="60"/>
  <c r="F168" i="60"/>
  <c r="F167" i="60"/>
  <c r="F166" i="60"/>
  <c r="F165" i="60"/>
  <c r="F164" i="60"/>
  <c r="F163" i="60"/>
  <c r="F162" i="60"/>
  <c r="F161" i="60"/>
  <c r="F160" i="60"/>
  <c r="F159" i="60"/>
  <c r="F158" i="60"/>
  <c r="F157" i="60"/>
  <c r="F156" i="60"/>
  <c r="F155" i="60"/>
  <c r="F154" i="60"/>
  <c r="F153" i="60"/>
  <c r="F152" i="60"/>
  <c r="F151" i="60"/>
  <c r="F150" i="60"/>
  <c r="F149" i="60"/>
  <c r="F148" i="60"/>
  <c r="F147" i="60"/>
  <c r="F146" i="60"/>
  <c r="F145" i="60"/>
  <c r="F144" i="60"/>
  <c r="F143" i="60"/>
  <c r="F142" i="60"/>
  <c r="F141" i="60"/>
  <c r="F140" i="60"/>
  <c r="F139" i="60"/>
  <c r="F138" i="60"/>
  <c r="F137" i="60"/>
  <c r="F136" i="60"/>
  <c r="F135" i="60"/>
  <c r="F134" i="60"/>
  <c r="F133" i="60"/>
  <c r="F132" i="60"/>
  <c r="F131" i="60"/>
  <c r="F130" i="60"/>
  <c r="F129" i="60"/>
  <c r="F128" i="60"/>
  <c r="F127" i="60"/>
  <c r="F126" i="60"/>
  <c r="F125" i="60"/>
  <c r="F124" i="60"/>
  <c r="F123" i="60"/>
  <c r="F122" i="60"/>
  <c r="F121" i="60"/>
  <c r="F120" i="60"/>
  <c r="F119" i="60"/>
  <c r="F118" i="60"/>
  <c r="F117" i="60"/>
  <c r="F116" i="60"/>
  <c r="F115" i="60"/>
  <c r="F114" i="60"/>
  <c r="F113" i="60"/>
  <c r="F112" i="60"/>
  <c r="F111" i="60"/>
  <c r="F110" i="60"/>
  <c r="F109" i="60"/>
  <c r="F108" i="60"/>
  <c r="F107" i="60"/>
  <c r="F106" i="60"/>
  <c r="F105" i="60"/>
  <c r="F104" i="60"/>
  <c r="F103" i="60"/>
  <c r="F102" i="60"/>
  <c r="F101" i="60"/>
  <c r="F100" i="60"/>
  <c r="F99" i="60"/>
  <c r="F98" i="60"/>
  <c r="F97" i="60"/>
  <c r="F96" i="60"/>
  <c r="F95" i="60"/>
  <c r="F94" i="60"/>
  <c r="F93" i="60"/>
  <c r="F92" i="60"/>
  <c r="F91" i="60"/>
  <c r="F90" i="60"/>
  <c r="F89" i="60"/>
  <c r="F88" i="60"/>
  <c r="F87" i="60"/>
  <c r="F86" i="60"/>
  <c r="F85" i="60"/>
  <c r="F84" i="60"/>
  <c r="F83" i="60"/>
  <c r="F82" i="60"/>
  <c r="F81" i="60"/>
  <c r="F80" i="60"/>
  <c r="F79" i="60"/>
  <c r="F78" i="60"/>
  <c r="F77" i="60"/>
  <c r="F76" i="60"/>
  <c r="F75" i="60"/>
  <c r="F74" i="60"/>
  <c r="F73" i="60"/>
  <c r="F72" i="60"/>
  <c r="F71" i="60"/>
  <c r="F70" i="60"/>
  <c r="F69" i="60"/>
  <c r="F68" i="60"/>
  <c r="F67" i="60"/>
  <c r="F66" i="60"/>
  <c r="F65" i="60"/>
  <c r="F64" i="60"/>
  <c r="F63" i="60"/>
  <c r="F62" i="60"/>
  <c r="F61" i="60"/>
  <c r="F60" i="60"/>
  <c r="F59" i="60"/>
  <c r="F58" i="60"/>
  <c r="F57" i="60"/>
  <c r="F56" i="60"/>
  <c r="F55" i="60"/>
  <c r="F54" i="60"/>
  <c r="F53" i="60"/>
  <c r="F52" i="60"/>
  <c r="F51" i="60"/>
  <c r="F50" i="60"/>
  <c r="F49" i="60"/>
  <c r="F48" i="60"/>
  <c r="F47" i="60"/>
  <c r="F46" i="60"/>
  <c r="F45" i="60"/>
  <c r="F44" i="60"/>
  <c r="F43" i="60"/>
  <c r="F42" i="60"/>
  <c r="F41" i="60"/>
  <c r="F40" i="60"/>
  <c r="F39" i="60"/>
  <c r="F38" i="60"/>
  <c r="F37" i="60"/>
  <c r="F36" i="60"/>
  <c r="F35" i="60"/>
  <c r="F34" i="60"/>
  <c r="F33" i="60"/>
  <c r="F32" i="60"/>
  <c r="F31" i="60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C111" i="59"/>
  <c r="D72" i="59"/>
  <c r="E60" i="59"/>
  <c r="E52" i="59"/>
  <c r="D52" i="59"/>
  <c r="D60" i="59"/>
  <c r="C125" i="59"/>
  <c r="C118" i="59"/>
  <c r="D111" i="59"/>
  <c r="D101" i="59"/>
  <c r="C101" i="59"/>
  <c r="E78" i="59"/>
  <c r="E72" i="59"/>
  <c r="D78" i="59"/>
  <c r="C52" i="59"/>
  <c r="C137" i="60"/>
  <c r="C134" i="60"/>
  <c r="C161" i="60"/>
  <c r="C174" i="60"/>
  <c r="C171" i="60"/>
  <c r="C142" i="60"/>
  <c r="C128" i="60"/>
  <c r="C146" i="60"/>
  <c r="C167" i="60"/>
  <c r="C77" i="60"/>
  <c r="C117" i="60"/>
  <c r="C65" i="60"/>
  <c r="C9" i="60"/>
  <c r="C19" i="60"/>
  <c r="C195" i="60"/>
  <c r="C107" i="60"/>
  <c r="C131" i="60"/>
  <c r="C198" i="60"/>
  <c r="C182" i="60"/>
  <c r="C46" i="60"/>
  <c r="C186" i="60"/>
  <c r="C151" i="60"/>
  <c r="C164" i="60"/>
  <c r="C157" i="60"/>
  <c r="C177" i="60"/>
  <c r="C59" i="60"/>
  <c r="C208" i="60"/>
  <c r="C87" i="60"/>
  <c r="C74" i="60"/>
  <c r="C73" i="60"/>
  <c r="C8" i="60"/>
  <c r="C58" i="60"/>
  <c r="H3" i="65"/>
  <c r="A3" i="65"/>
  <c r="H2" i="65"/>
  <c r="H1" i="65"/>
  <c r="A1" i="65"/>
  <c r="E1" i="62"/>
  <c r="E3" i="60"/>
  <c r="E2" i="60"/>
  <c r="E1" i="60"/>
  <c r="C78" i="59"/>
  <c r="C72" i="59"/>
  <c r="C60" i="59"/>
  <c r="E14" i="59"/>
  <c r="F14" i="59"/>
  <c r="G14" i="59"/>
  <c r="H3" i="59"/>
  <c r="E3" i="62"/>
  <c r="A3" i="59"/>
  <c r="A3" i="62"/>
  <c r="H2" i="59"/>
  <c r="E2" i="61"/>
  <c r="H1" i="59"/>
  <c r="E1" i="61"/>
  <c r="A1" i="59"/>
  <c r="A1" i="61"/>
  <c r="A1" i="60"/>
  <c r="A3" i="60"/>
  <c r="A3" i="61"/>
  <c r="E2" i="62"/>
  <c r="E3" i="61"/>
  <c r="A1" i="62"/>
  <c r="C100" i="60"/>
  <c r="C98" i="60"/>
  <c r="D98" i="60"/>
  <c r="D217" i="60"/>
  <c r="D209" i="60"/>
  <c r="D201" i="60"/>
  <c r="D193" i="60"/>
  <c r="D185" i="60"/>
  <c r="D177" i="60"/>
  <c r="D169" i="60"/>
  <c r="D161" i="60"/>
  <c r="D153" i="60"/>
  <c r="D145" i="60"/>
  <c r="D137" i="60"/>
  <c r="D129" i="60"/>
  <c r="D121" i="60"/>
  <c r="D113" i="60"/>
  <c r="D105" i="60"/>
  <c r="D111" i="60"/>
  <c r="D206" i="60"/>
  <c r="D182" i="60"/>
  <c r="D158" i="60"/>
  <c r="D134" i="60"/>
  <c r="D118" i="60"/>
  <c r="D141" i="60"/>
  <c r="D109" i="60"/>
  <c r="D203" i="60"/>
  <c r="D163" i="60"/>
  <c r="D123" i="60"/>
  <c r="D186" i="60"/>
  <c r="D162" i="60"/>
  <c r="D130" i="60"/>
  <c r="D216" i="60"/>
  <c r="D208" i="60"/>
  <c r="D200" i="60"/>
  <c r="D192" i="60"/>
  <c r="D184" i="60"/>
  <c r="D176" i="60"/>
  <c r="D168" i="60"/>
  <c r="D160" i="60"/>
  <c r="D152" i="60"/>
  <c r="D144" i="60"/>
  <c r="D136" i="60"/>
  <c r="D128" i="60"/>
  <c r="D120" i="60"/>
  <c r="D112" i="60"/>
  <c r="D104" i="60"/>
  <c r="D127" i="60"/>
  <c r="D103" i="60"/>
  <c r="D214" i="60"/>
  <c r="D190" i="60"/>
  <c r="D166" i="60"/>
  <c r="D150" i="60"/>
  <c r="D126" i="60"/>
  <c r="D133" i="60"/>
  <c r="D99" i="60"/>
  <c r="D195" i="60"/>
  <c r="D171" i="60"/>
  <c r="D131" i="60"/>
  <c r="D218" i="60"/>
  <c r="D170" i="60"/>
  <c r="D114" i="60"/>
  <c r="D215" i="60"/>
  <c r="D207" i="60"/>
  <c r="D199" i="60"/>
  <c r="D191" i="60"/>
  <c r="D183" i="60"/>
  <c r="D175" i="60"/>
  <c r="D167" i="60"/>
  <c r="D159" i="60"/>
  <c r="D151" i="60"/>
  <c r="D143" i="60"/>
  <c r="D135" i="60"/>
  <c r="D119" i="60"/>
  <c r="D198" i="60"/>
  <c r="D174" i="60"/>
  <c r="D142" i="60"/>
  <c r="D110" i="60"/>
  <c r="D125" i="60"/>
  <c r="D219" i="60"/>
  <c r="D155" i="60"/>
  <c r="D210" i="60"/>
  <c r="D154" i="60"/>
  <c r="D213" i="60"/>
  <c r="D205" i="60"/>
  <c r="D197" i="60"/>
  <c r="D189" i="60"/>
  <c r="D181" i="60"/>
  <c r="D173" i="60"/>
  <c r="D165" i="60"/>
  <c r="D157" i="60"/>
  <c r="D149" i="60"/>
  <c r="D117" i="60"/>
  <c r="D211" i="60"/>
  <c r="D179" i="60"/>
  <c r="D139" i="60"/>
  <c r="D107" i="60"/>
  <c r="D202" i="60"/>
  <c r="D178" i="60"/>
  <c r="D138" i="60"/>
  <c r="D106" i="60"/>
  <c r="D220" i="60"/>
  <c r="D212" i="60"/>
  <c r="D204" i="60"/>
  <c r="D196" i="60"/>
  <c r="D188" i="60"/>
  <c r="D180" i="60"/>
  <c r="D172" i="60"/>
  <c r="D164" i="60"/>
  <c r="D156" i="60"/>
  <c r="D148" i="60"/>
  <c r="D140" i="60"/>
  <c r="D132" i="60"/>
  <c r="D124" i="60"/>
  <c r="D116" i="60"/>
  <c r="D108" i="60"/>
  <c r="D187" i="60"/>
  <c r="D147" i="60"/>
  <c r="D115" i="60"/>
  <c r="D194" i="60"/>
  <c r="D146" i="60"/>
  <c r="D122" i="60"/>
  <c r="D101" i="60"/>
  <c r="D102" i="60"/>
  <c r="D100" i="60"/>
</calcChain>
</file>

<file path=xl/sharedStrings.xml><?xml version="1.0" encoding="utf-8"?>
<sst xmlns="http://schemas.openxmlformats.org/spreadsheetml/2006/main" count="992" uniqueCount="655">
  <si>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</si>
  <si>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</si>
  <si>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</si>
  <si>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</si>
  <si>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</si>
  <si>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</si>
  <si>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</si>
  <si>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</si>
  <si>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</si>
  <si>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</si>
  <si>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</si>
  <si>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</si>
  <si>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</si>
  <si>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</si>
  <si>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</si>
  <si>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</si>
  <si>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</si>
  <si>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</si>
  <si>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</si>
  <si>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</si>
  <si>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</si>
  <si>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</si>
  <si>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</si>
  <si>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</si>
  <si>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</si>
  <si>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</si>
  <si>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</si>
  <si>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</si>
  <si>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</si>
  <si>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</si>
  <si>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</si>
  <si>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</si>
  <si>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</si>
  <si>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</si>
  <si>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</si>
  <si>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</si>
  <si>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</si>
  <si>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</si>
  <si>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</si>
  <si>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</si>
  <si>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</si>
  <si>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</si>
  <si>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</si>
  <si>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</si>
  <si>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</si>
  <si>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</si>
  <si>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</si>
  <si>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</si>
  <si>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</si>
  <si>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</si>
  <si>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</si>
  <si>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</si>
  <si>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</si>
  <si>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</si>
  <si>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</si>
  <si>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</si>
  <si>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</si>
  <si>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</si>
  <si>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</si>
  <si>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</si>
  <si>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</si>
  <si>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</si>
  <si>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</si>
  <si>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</si>
  <si>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</si>
  <si>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</si>
  <si>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</si>
  <si>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</si>
  <si>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</si>
  <si>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</si>
  <si>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</si>
  <si>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</si>
  <si>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</si>
  <si>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</si>
  <si>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</si>
  <si>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</si>
  <si>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</si>
  <si>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</si>
  <si>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</si>
  <si>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</si>
  <si>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</si>
  <si>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</si>
  <si>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</si>
  <si>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</si>
  <si>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</si>
  <si>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</si>
  <si>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</si>
  <si>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</si>
  <si>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</si>
  <si>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</si>
  <si>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</si>
  <si>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</si>
  <si>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</si>
  <si>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</si>
  <si>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</si>
  <si>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</si>
  <si>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</si>
  <si>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</si>
  <si>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</si>
  <si>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</si>
  <si>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</si>
  <si>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</si>
  <si>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</si>
  <si>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</si>
  <si>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</si>
  <si>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</si>
  <si>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</si>
  <si>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</si>
  <si>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</si>
  <si>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</si>
  <si>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</si>
  <si>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</si>
  <si>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</si>
  <si>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</si>
  <si>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</si>
  <si>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</si>
  <si>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</si>
  <si>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</si>
  <si>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</si>
  <si>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</si>
  <si>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</si>
  <si>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</si>
  <si>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</si>
  <si>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</si>
  <si>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</si>
  <si>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</si>
  <si>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</si>
  <si>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</si>
  <si>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</si>
  <si>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</si>
  <si>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</si>
  <si>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</si>
  <si>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</si>
  <si>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</si>
  <si>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</si>
  <si>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</si>
  <si>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</si>
  <si>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</si>
  <si>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</si>
  <si>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</si>
  <si>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</si>
  <si>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</si>
  <si>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</si>
  <si>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</si>
  <si>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</si>
  <si>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</si>
  <si>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</si>
  <si>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</si>
  <si>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</si>
  <si>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</si>
  <si>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</si>
  <si>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</si>
  <si>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</si>
  <si>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</si>
  <si>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</si>
  <si>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</si>
  <si>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</si>
  <si>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</si>
  <si>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</si>
  <si>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</si>
  <si>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</si>
  <si>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</si>
  <si>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</si>
  <si>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</si>
  <si>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</si>
  <si>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</si>
  <si>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</si>
  <si>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</si>
  <si>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</si>
  <si>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</si>
  <si>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</si>
  <si>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</si>
  <si>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</si>
  <si>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</si>
  <si>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</si>
  <si>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</si>
  <si>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</si>
  <si>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</si>
  <si>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</si>
  <si>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</si>
  <si>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</si>
  <si>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</si>
  <si>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</si>
  <si>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</si>
  <si>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</si>
  <si>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</si>
  <si>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</si>
  <si>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</si>
  <si>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</si>
  <si>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</si>
  <si>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</si>
  <si>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</si>
  <si>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</si>
  <si>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</si>
  <si>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</si>
  <si>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</si>
  <si>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</si>
  <si>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</si>
  <si>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</si>
  <si>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</si>
  <si>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</si>
  <si>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</si>
  <si>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</si>
  <si>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</si>
  <si>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</si>
  <si>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</si>
  <si>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</si>
  <si>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</si>
  <si>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</si>
  <si>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</si>
  <si>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</si>
  <si>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</si>
  <si>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</si>
  <si>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</si>
  <si>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</si>
  <si>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</si>
  <si>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</si>
  <si>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</si>
  <si>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</si>
  <si>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</si>
  <si>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</si>
  <si>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</si>
  <si>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</si>
  <si>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</si>
  <si>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</si>
  <si>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</si>
  <si>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</si>
  <si>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</si>
  <si>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</si>
  <si>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</si>
  <si>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</si>
  <si>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</si>
  <si>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</si>
  <si>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</si>
  <si>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</si>
  <si>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</si>
  <si>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</si>
  <si>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</si>
  <si>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</si>
  <si>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</si>
  <si>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</si>
  <si>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</si>
  <si>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</si>
  <si>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</si>
  <si>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</si>
  <si>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</si>
  <si>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</si>
  <si>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</si>
  <si>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</si>
  <si>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</si>
  <si>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</si>
  <si>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</si>
  <si>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</si>
  <si>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</si>
  <si>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</si>
  <si>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</si>
  <si>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</si>
  <si>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</si>
  <si>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</si>
  <si>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</si>
  <si>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</si>
  <si>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</si>
  <si>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</si>
  <si>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</si>
  <si>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</si>
  <si>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</si>
  <si>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</si>
  <si>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</si>
  <si>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</si>
  <si>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</si>
  <si>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</si>
  <si>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</si>
  <si>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</si>
  <si>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</si>
  <si>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</si>
  <si>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</si>
  <si>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</si>
  <si>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</si>
  <si>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</si>
  <si>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</si>
  <si>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</si>
  <si>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</si>
  <si>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</si>
  <si>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</si>
  <si>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</si>
  <si>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</si>
  <si>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</si>
  <si>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</si>
  <si>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</si>
  <si>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</si>
  <si>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</si>
  <si>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</si>
  <si>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</si>
  <si>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</si>
  <si>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</si>
  <si>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</si>
  <si>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</si>
  <si>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</si>
  <si>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</si>
  <si>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</si>
  <si>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</si>
  <si>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</si>
  <si>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</si>
  <si>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</si>
  <si>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</si>
  <si>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</si>
  <si>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</si>
  <si>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</si>
  <si>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</si>
  <si>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</si>
  <si>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</si>
  <si>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</si>
  <si>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</si>
  <si>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</si>
  <si>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</si>
  <si>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</si>
  <si>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</si>
  <si>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</si>
  <si>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</si>
  <si>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</si>
  <si>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</si>
  <si>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</si>
  <si>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</si>
  <si>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</si>
  <si>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</si>
  <si>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</si>
  <si>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</si>
  <si>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</si>
  <si>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</si>
  <si>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</si>
  <si>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</si>
  <si>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</si>
  <si>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</si>
  <si>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</si>
  <si>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</si>
  <si>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</si>
  <si>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</si>
  <si>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</si>
  <si>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</si>
  <si>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</si>
  <si>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</si>
  <si>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</si>
  <si>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</si>
  <si>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</si>
  <si>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</si>
  <si>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</si>
  <si>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</si>
  <si>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</si>
  <si>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</si>
  <si>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</si>
  <si>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</si>
  <si>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</si>
  <si>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</si>
  <si>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</si>
  <si>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</si>
  <si>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</si>
  <si>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</si>
  <si>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</si>
  <si>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</si>
  <si>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</si>
  <si>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</si>
  <si>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</si>
  <si>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</si>
  <si>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</si>
  <si>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</si>
  <si>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</si>
  <si>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</si>
  <si>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</si>
  <si>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</si>
  <si>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</si>
  <si>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</si>
  <si>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</si>
  <si>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</si>
  <si>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</si>
  <si>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</si>
  <si>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</si>
  <si>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</si>
  <si>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</si>
  <si>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</si>
  <si>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</si>
  <si>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</si>
  <si>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</si>
  <si>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</si>
  <si>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</si>
  <si>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</si>
  <si>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</si>
  <si>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</si>
  <si>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</si>
  <si>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</si>
  <si>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</si>
  <si>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</si>
  <si>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</si>
  <si>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</si>
  <si>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</si>
  <si>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</si>
  <si>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</si>
  <si>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</si>
  <si>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</si>
  <si>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</si>
  <si>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</si>
  <si>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</si>
  <si>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</si>
  <si>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</si>
  <si>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</si>
  <si>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</si>
  <si>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</si>
  <si>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</si>
  <si>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</si>
  <si>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</si>
  <si>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</si>
  <si>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</si>
  <si>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</si>
  <si>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</si>
  <si>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</si>
  <si>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</si>
  <si>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</si>
  <si>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</si>
  <si>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</si>
  <si>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</si>
  <si>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</si>
  <si>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</si>
  <si>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</si>
  <si>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</si>
  <si>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</si>
  <si>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</si>
  <si>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</si>
  <si>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</si>
  <si>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</si>
  <si>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</si>
  <si>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</si>
  <si>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</si>
  <si>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</si>
  <si>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</si>
  <si>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</si>
  <si>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</si>
  <si>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</si>
  <si>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</si>
  <si>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</si>
  <si>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</si>
  <si>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</si>
  <si>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</si>
  <si>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</si>
  <si>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</si>
  <si>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</si>
  <si>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</si>
  <si>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</si>
  <si>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</si>
  <si>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</si>
  <si>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</si>
  <si>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</si>
  <si>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</si>
  <si>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</si>
  <si>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</si>
  <si>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</si>
  <si>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</si>
  <si>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</si>
  <si>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</si>
  <si>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</si>
  <si>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</si>
  <si>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</si>
  <si>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</si>
  <si>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</si>
  <si>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</si>
  <si>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</si>
  <si>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</si>
  <si>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</si>
  <si>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</si>
  <si>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</si>
  <si>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</si>
  <si>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</si>
  <si>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</si>
  <si>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</si>
  <si>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</si>
  <si>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</si>
  <si>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</si>
  <si>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</si>
  <si>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</si>
  <si>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</si>
  <si>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</si>
  <si>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</si>
  <si>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</si>
  <si>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</si>
  <si>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</si>
  <si>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</si>
  <si>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</si>
  <si>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</si>
  <si>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</si>
  <si>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</si>
  <si>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</si>
  <si>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</si>
  <si>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</si>
  <si>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</si>
  <si>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</si>
  <si>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</si>
  <si>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</si>
  <si>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</si>
  <si>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</si>
  <si>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</si>
  <si>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</si>
  <si>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</si>
  <si>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</si>
  <si>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</si>
  <si>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</si>
  <si>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</si>
  <si>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</si>
  <si>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</si>
  <si>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</si>
  <si>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</si>
  <si>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</si>
  <si>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</si>
  <si>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</si>
  <si>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</si>
  <si>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</si>
  <si>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</si>
  <si>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</si>
  <si>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</si>
  <si>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</si>
  <si>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</si>
  <si>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</si>
  <si>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</si>
  <si>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</si>
  <si>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</si>
  <si>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</si>
  <si>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</si>
  <si>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</si>
  <si>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</si>
  <si>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</si>
  <si>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</si>
  <si>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</si>
  <si>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</si>
  <si>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</si>
  <si>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</si>
  <si>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</si>
  <si>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</si>
  <si>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</si>
  <si>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</si>
  <si>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</si>
  <si>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</si>
  <si>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</si>
  <si>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</si>
  <si>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</si>
  <si>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</si>
  <si>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</si>
  <si>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</si>
  <si>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</si>
  <si>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</si>
  <si>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</si>
  <si>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</si>
  <si>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</si>
  <si>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</si>
  <si>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</si>
  <si>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</si>
  <si>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</si>
  <si>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</si>
  <si>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</si>
  <si>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</si>
  <si>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</si>
  <si>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</si>
  <si>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</si>
  <si>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</si>
  <si>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</si>
  <si>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</si>
  <si>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</si>
  <si>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</si>
  <si>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</si>
  <si>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</si>
  <si>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</si>
  <si>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</si>
  <si>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</si>
  <si>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</si>
  <si>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</si>
  <si>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</si>
  <si>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</si>
  <si>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</si>
  <si>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</si>
  <si>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</si>
  <si>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</si>
  <si>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</si>
  <si>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</si>
  <si>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</si>
  <si>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</si>
  <si>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</si>
  <si>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</si>
  <si>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</si>
  <si>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</si>
  <si>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</si>
  <si>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</si>
  <si>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</si>
  <si>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</si>
  <si>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</si>
  <si>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</si>
  <si>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</si>
  <si>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</si>
  <si>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</si>
  <si>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</si>
  <si>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</si>
  <si>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</si>
  <si>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</si>
  <si>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</si>
  <si>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</si>
  <si>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</si>
  <si>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</si>
  <si>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</si>
  <si>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</si>
  <si>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</si>
  <si>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</si>
  <si>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</si>
  <si>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</si>
  <si>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</si>
  <si>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</si>
  <si>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</si>
  <si>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</si>
  <si>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</si>
  <si>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</si>
  <si>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</si>
  <si>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</si>
  <si>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</si>
  <si>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</si>
  <si>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</si>
  <si>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</si>
  <si>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</si>
  <si>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</si>
  <si>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</si>
  <si>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</si>
  <si>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</si>
  <si>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</si>
  <si>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</si>
  <si>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</si>
  <si>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</si>
  <si>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</si>
  <si>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</si>
  <si>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</si>
  <si>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</si>
  <si>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</si>
  <si>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</si>
  <si>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</si>
  <si>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</si>
  <si>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</si>
  <si>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</si>
  <si>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</si>
  <si>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</si>
  <si>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</si>
  <si>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</si>
  <si>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</si>
  <si>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</si>
  <si>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</si>
  <si>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</si>
  <si>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</si>
  <si>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</si>
  <si>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</si>
  <si>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</si>
  <si>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</si>
  <si>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Correspondiente del 01 de Enero al 30 de Junio 2019</t>
  </si>
  <si>
    <t>sss</t>
  </si>
  <si>
    <t>Correspondiente del 1 de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</si>
</sst>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</cellStyleXfs>
  <cellXfs count="193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4" fontId="13" fillId="0" borderId="0" xfId="8" applyNumberFormat="1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  <xf numFmtId="43" fontId="8" fillId="0" borderId="1" xfId="14" applyFont="1" applyBorder="1"/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financieros%20mensuales%202019/Junio/Consolidado%20Jun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lanza mayo"/>
      <sheetName val="Balanza de abril"/>
      <sheetName val="Referencias notas"/>
      <sheetName val="Hoja35"/>
      <sheetName val="Hoja39"/>
      <sheetName val="Balanza Tab din 4D"/>
      <sheetName val="Hoja7"/>
      <sheetName val="Hoja1"/>
      <sheetName val="Hoja8"/>
      <sheetName val="EA UG (2)"/>
      <sheetName val="Balanza Matriz"/>
      <sheetName val="EA UG"/>
      <sheetName val="ESF UG"/>
      <sheetName val="ESF UG (2)"/>
      <sheetName val="EVHP UG"/>
      <sheetName val="EVHP UG (2)"/>
      <sheetName val="EFE UG"/>
      <sheetName val="EFE UG (2)"/>
      <sheetName val="Hoja17"/>
      <sheetName val="Hoja20"/>
      <sheetName val="Hoja21"/>
      <sheetName val="ECSF UG"/>
      <sheetName val="EAA UG"/>
      <sheetName val="EADOP UG"/>
      <sheetName val="Hoja16"/>
      <sheetName val="Hoja22"/>
      <sheetName val="Hoja23"/>
      <sheetName val="Hoja24"/>
      <sheetName val="Hoja25"/>
      <sheetName val="Hoja26"/>
      <sheetName val="Hoja28"/>
      <sheetName val="Hoja29"/>
      <sheetName val="Hoja30"/>
      <sheetName val="Hoja31"/>
      <sheetName val="Hoja32"/>
      <sheetName val="Hoja33"/>
      <sheetName val="Hoja36"/>
      <sheetName val="Hoja37"/>
      <sheetName val="altas y bajas Flujo oct 18"/>
      <sheetName val="Hoja38"/>
      <sheetName val="Hoja40"/>
      <sheetName val="Hoja42"/>
      <sheetName val="altas y bajas dic 18"/>
      <sheetName val="Hoja41"/>
      <sheetName val="Hoja46"/>
      <sheetName val="AF marzo 19"/>
      <sheetName val="Hoja48"/>
      <sheetName val="Hoja47"/>
      <sheetName val="Hoja44"/>
      <sheetName val="Hoja45"/>
      <sheetName val="Hoja50"/>
      <sheetName val="AF abril 19"/>
      <sheetName val="Hoja43"/>
      <sheetName val="altas y bajas nov 18"/>
      <sheetName val="Hoja34"/>
      <sheetName val="Hoja27"/>
      <sheetName val="tabla altas y bajs"/>
      <sheetName val="Hoja49"/>
      <sheetName val="AF Mayo 19"/>
      <sheetName val="Hoja51"/>
      <sheetName val="Hoja de trabajo EFF"/>
      <sheetName val="Htab dinamica BMI"/>
      <sheetName val="auxiliar BM e I"/>
      <sheetName val="Hoja6"/>
      <sheetName val="depreciacion"/>
      <sheetName val="anulados AF"/>
      <sheetName val="Hoja3"/>
      <sheetName val="Hoja5"/>
      <sheetName val="Hoja9"/>
      <sheetName val="tab dina ok junio"/>
      <sheetName val="Hoja13"/>
      <sheetName val="dep"/>
      <sheetName val="Hoja14"/>
      <sheetName val="Hoja15"/>
      <sheetName val="Hoja10"/>
      <sheetName val="Hoja11"/>
      <sheetName val="Hoja12"/>
      <sheetName val="Hoja18"/>
      <sheetName val="Hoja19"/>
      <sheetName val="altas bajas y dep agos"/>
      <sheetName val="altas y bajas"/>
      <sheetName val="tab dinamica"/>
      <sheetName val="Hoja4"/>
      <sheetName val="Hoja4 (2)"/>
      <sheetName val="Notas"/>
      <sheetName val="Nota Inversiones"/>
      <sheetName val="ESF"/>
      <sheetName val="EA"/>
      <sheetName val="EVHP"/>
      <sheetName val="EFF"/>
      <sheetName val="ID"/>
      <sheetName val="EN"/>
      <sheetName val="ECSF"/>
      <sheetName val="EADOP"/>
      <sheetName val="EAA"/>
      <sheetName val="totalidad auxiliar BM I"/>
      <sheetName val="Resumen BM e I"/>
      <sheetName val="Nota Flujo BM e I"/>
      <sheetName val="IPC UG"/>
    </sheetNames>
    <sheetDataSet>
      <sheetData sheetId="0"/>
      <sheetData sheetId="1"/>
      <sheetData sheetId="2"/>
      <sheetData sheetId="3"/>
      <sheetData sheetId="4"/>
      <sheetData sheetId="5"/>
      <sheetData sheetId="6">
        <row r="77">
          <cell r="A77">
            <v>5111</v>
          </cell>
          <cell r="B77">
            <v>0</v>
          </cell>
          <cell r="C77">
            <v>344717470.05000001</v>
          </cell>
          <cell r="D77">
            <v>-145142.28</v>
          </cell>
          <cell r="E77">
            <v>344572327.76999998</v>
          </cell>
        </row>
        <row r="78">
          <cell r="A78">
            <v>5112</v>
          </cell>
          <cell r="B78">
            <v>0</v>
          </cell>
          <cell r="C78">
            <v>151360310.81</v>
          </cell>
          <cell r="D78">
            <v>-335749.43</v>
          </cell>
          <cell r="E78">
            <v>151024561.38000003</v>
          </cell>
        </row>
        <row r="79">
          <cell r="A79">
            <v>5113</v>
          </cell>
          <cell r="B79">
            <v>0</v>
          </cell>
          <cell r="C79">
            <v>109251967.68000001</v>
          </cell>
          <cell r="D79">
            <v>-90256.63</v>
          </cell>
          <cell r="E79">
            <v>109161711.05</v>
          </cell>
        </row>
        <row r="80">
          <cell r="A80">
            <v>5114</v>
          </cell>
          <cell r="B80">
            <v>0</v>
          </cell>
          <cell r="C80">
            <v>208179644.72999996</v>
          </cell>
          <cell r="D80">
            <v>-51147823.780000001</v>
          </cell>
          <cell r="E80">
            <v>157031820.94999999</v>
          </cell>
        </row>
        <row r="81">
          <cell r="A81">
            <v>5115</v>
          </cell>
          <cell r="B81">
            <v>0</v>
          </cell>
          <cell r="C81">
            <v>334528506.30000001</v>
          </cell>
          <cell r="D81">
            <v>-1189783.3999999999</v>
          </cell>
          <cell r="E81">
            <v>333338722.89999998</v>
          </cell>
        </row>
        <row r="82">
          <cell r="A82">
            <v>5116</v>
          </cell>
          <cell r="B82">
            <v>0</v>
          </cell>
          <cell r="C82">
            <v>175816946.70999998</v>
          </cell>
          <cell r="D82">
            <v>-15217794.799999999</v>
          </cell>
          <cell r="E82">
            <v>160599151.91000003</v>
          </cell>
        </row>
        <row r="83">
          <cell r="A83">
            <v>5121</v>
          </cell>
          <cell r="B83">
            <v>0</v>
          </cell>
          <cell r="C83">
            <v>13620247.100000001</v>
          </cell>
          <cell r="D83">
            <v>-764249.53</v>
          </cell>
          <cell r="E83">
            <v>12855997.57</v>
          </cell>
        </row>
        <row r="84">
          <cell r="A84">
            <v>5122</v>
          </cell>
          <cell r="B84">
            <v>0</v>
          </cell>
          <cell r="C84">
            <v>7441919.4600000009</v>
          </cell>
          <cell r="D84">
            <v>-954039.92999999993</v>
          </cell>
          <cell r="E84">
            <v>6487879.5299999993</v>
          </cell>
        </row>
        <row r="85">
          <cell r="A85">
            <v>5124</v>
          </cell>
          <cell r="B85">
            <v>0</v>
          </cell>
          <cell r="C85">
            <v>5783284.8899999997</v>
          </cell>
          <cell r="D85">
            <v>-675740.45000000007</v>
          </cell>
          <cell r="E85">
            <v>5107544.4399999995</v>
          </cell>
        </row>
        <row r="86">
          <cell r="A86">
            <v>5125</v>
          </cell>
          <cell r="B86">
            <v>0</v>
          </cell>
          <cell r="C86">
            <v>7639737.3700000001</v>
          </cell>
          <cell r="D86">
            <v>-521938.07000000007</v>
          </cell>
          <cell r="E86">
            <v>7117799.2999999998</v>
          </cell>
        </row>
        <row r="87">
          <cell r="A87">
            <v>5126</v>
          </cell>
          <cell r="B87">
            <v>0</v>
          </cell>
          <cell r="C87">
            <v>8192010.2700000005</v>
          </cell>
          <cell r="D87">
            <v>-524583.72</v>
          </cell>
          <cell r="E87">
            <v>7667426.5499999998</v>
          </cell>
        </row>
        <row r="88">
          <cell r="A88">
            <v>5127</v>
          </cell>
          <cell r="B88">
            <v>0</v>
          </cell>
          <cell r="C88">
            <v>2648920.71</v>
          </cell>
          <cell r="D88">
            <v>-89217.86</v>
          </cell>
          <cell r="E88">
            <v>2559702.8499999996</v>
          </cell>
        </row>
        <row r="89">
          <cell r="A89">
            <v>5129</v>
          </cell>
          <cell r="B89">
            <v>0</v>
          </cell>
          <cell r="C89">
            <v>3441788.5799999996</v>
          </cell>
          <cell r="D89">
            <v>-433980.47999999992</v>
          </cell>
          <cell r="E89">
            <v>3007808.0999999996</v>
          </cell>
        </row>
        <row r="90">
          <cell r="A90">
            <v>5131</v>
          </cell>
          <cell r="B90">
            <v>0</v>
          </cell>
          <cell r="C90">
            <v>23050248.099999998</v>
          </cell>
          <cell r="D90">
            <v>-1101049</v>
          </cell>
          <cell r="E90">
            <v>21949199.100000005</v>
          </cell>
        </row>
        <row r="91">
          <cell r="A91">
            <v>5132</v>
          </cell>
          <cell r="B91">
            <v>0</v>
          </cell>
          <cell r="C91">
            <v>9151947</v>
          </cell>
          <cell r="D91">
            <v>-956865.58000000007</v>
          </cell>
          <cell r="E91">
            <v>8195081.4200000009</v>
          </cell>
        </row>
        <row r="92">
          <cell r="A92">
            <v>5133</v>
          </cell>
          <cell r="B92">
            <v>0</v>
          </cell>
          <cell r="C92">
            <v>22198385.359999999</v>
          </cell>
          <cell r="D92">
            <v>-1357907.2799999998</v>
          </cell>
          <cell r="E92">
            <v>20840478.079999998</v>
          </cell>
        </row>
        <row r="93">
          <cell r="A93">
            <v>5134</v>
          </cell>
          <cell r="B93">
            <v>0</v>
          </cell>
          <cell r="C93">
            <v>4260422.3800000008</v>
          </cell>
          <cell r="D93">
            <v>-216293.69999999998</v>
          </cell>
          <cell r="E93">
            <v>4044128.68</v>
          </cell>
        </row>
        <row r="94">
          <cell r="A94">
            <v>5135</v>
          </cell>
          <cell r="B94">
            <v>0</v>
          </cell>
          <cell r="C94">
            <v>18054700.350000001</v>
          </cell>
          <cell r="D94">
            <v>-573372.27</v>
          </cell>
          <cell r="E94">
            <v>17481328.080000002</v>
          </cell>
        </row>
        <row r="95">
          <cell r="A95">
            <v>5136</v>
          </cell>
          <cell r="B95">
            <v>0</v>
          </cell>
          <cell r="C95">
            <v>5161288.55</v>
          </cell>
          <cell r="D95">
            <v>-193661.28999999998</v>
          </cell>
          <cell r="E95">
            <v>4967627.26</v>
          </cell>
        </row>
        <row r="96">
          <cell r="A96">
            <v>5137</v>
          </cell>
          <cell r="B96">
            <v>0</v>
          </cell>
          <cell r="C96">
            <v>11236912.729999997</v>
          </cell>
          <cell r="D96">
            <v>-2541629.6600000006</v>
          </cell>
          <cell r="E96">
            <v>8695283.0699999984</v>
          </cell>
        </row>
        <row r="97">
          <cell r="A97">
            <v>5138</v>
          </cell>
          <cell r="B97">
            <v>0</v>
          </cell>
          <cell r="C97">
            <v>16631859.59</v>
          </cell>
          <cell r="D97">
            <v>-2013309.7099999997</v>
          </cell>
          <cell r="E97">
            <v>14618549.879999999</v>
          </cell>
        </row>
        <row r="98">
          <cell r="A98">
            <v>5139</v>
          </cell>
          <cell r="B98">
            <v>0</v>
          </cell>
          <cell r="C98">
            <v>19743599.170000002</v>
          </cell>
          <cell r="D98">
            <v>-72701.260000000009</v>
          </cell>
          <cell r="E98">
            <v>19670897.91</v>
          </cell>
        </row>
        <row r="99">
          <cell r="A99">
            <v>5241</v>
          </cell>
          <cell r="B99">
            <v>0</v>
          </cell>
          <cell r="C99">
            <v>1000100.6799999999</v>
          </cell>
          <cell r="D99">
            <v>-213128.59</v>
          </cell>
          <cell r="E99">
            <v>786972.09</v>
          </cell>
        </row>
        <row r="100">
          <cell r="A100">
            <v>5242</v>
          </cell>
          <cell r="B100">
            <v>0</v>
          </cell>
          <cell r="C100">
            <v>29514143.02</v>
          </cell>
          <cell r="D100">
            <v>-2057863.83</v>
          </cell>
          <cell r="E100">
            <v>27456279.190000001</v>
          </cell>
        </row>
        <row r="101">
          <cell r="A101">
            <v>5243</v>
          </cell>
          <cell r="B101">
            <v>0</v>
          </cell>
          <cell r="C101">
            <v>22769196.939999998</v>
          </cell>
          <cell r="D101">
            <v>-2574027.8499999996</v>
          </cell>
          <cell r="E101">
            <v>20195169.09</v>
          </cell>
        </row>
        <row r="102">
          <cell r="A102">
            <v>5251</v>
          </cell>
          <cell r="B102">
            <v>0</v>
          </cell>
          <cell r="C102">
            <v>68613170.719999999</v>
          </cell>
          <cell r="D102">
            <v>-68613170.719999999</v>
          </cell>
          <cell r="E102">
            <v>0</v>
          </cell>
        </row>
        <row r="103">
          <cell r="A103">
            <v>5252</v>
          </cell>
          <cell r="B103">
            <v>0</v>
          </cell>
          <cell r="C103">
            <v>117057172.38</v>
          </cell>
          <cell r="D103">
            <v>-117057172.38</v>
          </cell>
          <cell r="E103">
            <v>0</v>
          </cell>
        </row>
        <row r="104">
          <cell r="A104">
            <v>5281</v>
          </cell>
          <cell r="B104">
            <v>0</v>
          </cell>
          <cell r="C104">
            <v>100000</v>
          </cell>
          <cell r="D104">
            <v>-50000</v>
          </cell>
          <cell r="E104">
            <v>50000</v>
          </cell>
        </row>
        <row r="105">
          <cell r="A105">
            <v>5513</v>
          </cell>
          <cell r="B105">
            <v>0</v>
          </cell>
          <cell r="C105">
            <v>38233899.560000002</v>
          </cell>
          <cell r="D105">
            <v>0</v>
          </cell>
          <cell r="E105">
            <v>38233899.560000002</v>
          </cell>
        </row>
        <row r="106">
          <cell r="A106">
            <v>5515</v>
          </cell>
          <cell r="B106">
            <v>0</v>
          </cell>
          <cell r="C106">
            <v>72260146.770000011</v>
          </cell>
          <cell r="D106">
            <v>-1632</v>
          </cell>
          <cell r="E106">
            <v>72258514.770000011</v>
          </cell>
        </row>
        <row r="107">
          <cell r="A107">
            <v>5516</v>
          </cell>
          <cell r="B107">
            <v>0</v>
          </cell>
          <cell r="C107">
            <v>10614</v>
          </cell>
          <cell r="D107">
            <v>0</v>
          </cell>
          <cell r="E107">
            <v>10614</v>
          </cell>
        </row>
        <row r="108">
          <cell r="A108">
            <v>5517</v>
          </cell>
          <cell r="B108">
            <v>0</v>
          </cell>
          <cell r="C108">
            <v>632110.13</v>
          </cell>
          <cell r="D108">
            <v>-15000</v>
          </cell>
          <cell r="E108">
            <v>617110.13</v>
          </cell>
        </row>
        <row r="109">
          <cell r="A109">
            <v>5594</v>
          </cell>
          <cell r="B109">
            <v>0</v>
          </cell>
          <cell r="C109">
            <v>705293.99</v>
          </cell>
          <cell r="D109">
            <v>0</v>
          </cell>
          <cell r="E109">
            <v>705293.99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6" activePane="bottomLeft" state="frozen"/>
      <selection activeCell="A14" sqref="A14:B14"/>
      <selection pane="bottomLeft" activeCell="B6" sqref="B6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2" t="s">
        <v>646</v>
      </c>
      <c r="B1" s="162"/>
      <c r="C1" s="58"/>
      <c r="D1" s="55" t="s">
        <v>222</v>
      </c>
      <c r="E1" s="56">
        <v>2019</v>
      </c>
    </row>
    <row r="2" spans="1:5" ht="18.95" customHeight="1" x14ac:dyDescent="0.2">
      <c r="A2" s="163" t="s">
        <v>533</v>
      </c>
      <c r="B2" s="163"/>
      <c r="C2" s="77"/>
      <c r="D2" s="55" t="s">
        <v>224</v>
      </c>
      <c r="E2" s="58" t="s">
        <v>225</v>
      </c>
    </row>
    <row r="3" spans="1:5" ht="18.95" customHeight="1" x14ac:dyDescent="0.2">
      <c r="A3" s="164" t="s">
        <v>652</v>
      </c>
      <c r="B3" s="164"/>
      <c r="C3" s="58"/>
      <c r="D3" s="55" t="s">
        <v>226</v>
      </c>
      <c r="E3" s="56">
        <v>2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619</v>
      </c>
      <c r="B23" s="85" t="s">
        <v>337</v>
      </c>
    </row>
    <row r="24" spans="1:2" x14ac:dyDescent="0.2">
      <c r="A24" s="84" t="s">
        <v>620</v>
      </c>
      <c r="B24" s="85" t="s">
        <v>622</v>
      </c>
    </row>
    <row r="25" spans="1:2" x14ac:dyDescent="0.2">
      <c r="A25" s="84" t="s">
        <v>621</v>
      </c>
      <c r="B25" s="85" t="s">
        <v>617</v>
      </c>
    </row>
    <row r="26" spans="1:2" x14ac:dyDescent="0.2">
      <c r="A26" s="84" t="s">
        <v>623</v>
      </c>
      <c r="B26" s="85" t="s">
        <v>391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79</v>
      </c>
      <c r="B34" s="85" t="s">
        <v>74</v>
      </c>
    </row>
    <row r="35" spans="1:2" x14ac:dyDescent="0.2">
      <c r="A35" s="84" t="s">
        <v>80</v>
      </c>
      <c r="B35" s="85" t="s">
        <v>75</v>
      </c>
    </row>
    <row r="36" spans="1:2" x14ac:dyDescent="0.2">
      <c r="A36" s="31"/>
      <c r="B36" s="34"/>
    </row>
    <row r="37" spans="1:2" x14ac:dyDescent="0.2">
      <c r="A37" s="31"/>
      <c r="B37" s="32" t="s">
        <v>77</v>
      </c>
    </row>
    <row r="38" spans="1:2" x14ac:dyDescent="0.2">
      <c r="A38" s="31" t="s">
        <v>78</v>
      </c>
      <c r="B38" s="85" t="s">
        <v>33</v>
      </c>
    </row>
    <row r="39" spans="1:2" x14ac:dyDescent="0.2">
      <c r="A39" s="31"/>
      <c r="B39" s="85" t="s">
        <v>34</v>
      </c>
    </row>
    <row r="40" spans="1:2" ht="12" thickBot="1" x14ac:dyDescent="0.25">
      <c r="A40" s="35"/>
      <c r="B40" s="36"/>
    </row>
    <row r="43" spans="1:2" ht="12" x14ac:dyDescent="0.2">
      <c r="A43" s="159" t="s">
        <v>651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20" sqref="C20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68" t="s">
        <v>646</v>
      </c>
      <c r="B1" s="169"/>
      <c r="C1" s="170"/>
    </row>
    <row r="2" spans="1:3" s="78" customFormat="1" ht="18" customHeight="1" x14ac:dyDescent="0.25">
      <c r="A2" s="171" t="s">
        <v>530</v>
      </c>
      <c r="B2" s="172"/>
      <c r="C2" s="173"/>
    </row>
    <row r="3" spans="1:3" s="78" customFormat="1" ht="18" customHeight="1" x14ac:dyDescent="0.25">
      <c r="A3" s="171" t="s">
        <v>652</v>
      </c>
      <c r="B3" s="172"/>
      <c r="C3" s="173"/>
    </row>
    <row r="4" spans="1:3" s="80" customFormat="1" ht="18" customHeight="1" x14ac:dyDescent="0.2">
      <c r="A4" s="174" t="s">
        <v>526</v>
      </c>
      <c r="B4" s="175"/>
      <c r="C4" s="176"/>
    </row>
    <row r="5" spans="1:3" x14ac:dyDescent="0.2">
      <c r="A5" s="88" t="s">
        <v>566</v>
      </c>
      <c r="B5" s="88"/>
      <c r="C5" s="89">
        <v>1748072960.0899999</v>
      </c>
    </row>
    <row r="6" spans="1:3" x14ac:dyDescent="0.2">
      <c r="A6" s="90"/>
      <c r="B6" s="91"/>
      <c r="C6" s="92"/>
    </row>
    <row r="7" spans="1:3" x14ac:dyDescent="0.2">
      <c r="A7" s="101" t="s">
        <v>567</v>
      </c>
      <c r="B7" s="101"/>
      <c r="C7" s="93">
        <f>SUM(C8:C13)</f>
        <v>305093.83999999997</v>
      </c>
    </row>
    <row r="8" spans="1:3" x14ac:dyDescent="0.2">
      <c r="A8" s="109" t="s">
        <v>568</v>
      </c>
      <c r="B8" s="108" t="s">
        <v>375</v>
      </c>
      <c r="C8" s="94">
        <v>0</v>
      </c>
    </row>
    <row r="9" spans="1:3" x14ac:dyDescent="0.2">
      <c r="A9" s="95" t="s">
        <v>569</v>
      </c>
      <c r="B9" s="96" t="s">
        <v>578</v>
      </c>
      <c r="C9" s="94">
        <v>0</v>
      </c>
    </row>
    <row r="10" spans="1:3" x14ac:dyDescent="0.2">
      <c r="A10" s="95" t="s">
        <v>570</v>
      </c>
      <c r="B10" s="96" t="s">
        <v>383</v>
      </c>
      <c r="C10" s="94">
        <v>0</v>
      </c>
    </row>
    <row r="11" spans="1:3" x14ac:dyDescent="0.2">
      <c r="A11" s="95" t="s">
        <v>571</v>
      </c>
      <c r="B11" s="96" t="s">
        <v>384</v>
      </c>
      <c r="C11" s="94">
        <v>0</v>
      </c>
    </row>
    <row r="12" spans="1:3" x14ac:dyDescent="0.2">
      <c r="A12" s="95" t="s">
        <v>572</v>
      </c>
      <c r="B12" s="96" t="s">
        <v>385</v>
      </c>
      <c r="C12" s="94">
        <v>0</v>
      </c>
    </row>
    <row r="13" spans="1:3" x14ac:dyDescent="0.2">
      <c r="A13" s="97" t="s">
        <v>573</v>
      </c>
      <c r="B13" s="98" t="s">
        <v>574</v>
      </c>
      <c r="C13" s="94">
        <v>305093.83999999997</v>
      </c>
    </row>
    <row r="14" spans="1:3" x14ac:dyDescent="0.2">
      <c r="A14" s="90"/>
      <c r="B14" s="99"/>
      <c r="C14" s="100"/>
    </row>
    <row r="15" spans="1:3" x14ac:dyDescent="0.2">
      <c r="A15" s="101" t="s">
        <v>116</v>
      </c>
      <c r="B15" s="91"/>
      <c r="C15" s="93">
        <v>0</v>
      </c>
    </row>
    <row r="16" spans="1:3" x14ac:dyDescent="0.2">
      <c r="A16" s="102">
        <v>3.1</v>
      </c>
      <c r="B16" s="96" t="s">
        <v>577</v>
      </c>
      <c r="C16" s="94">
        <v>0</v>
      </c>
    </row>
    <row r="17" spans="1:3" x14ac:dyDescent="0.2">
      <c r="A17" s="103">
        <v>3.2</v>
      </c>
      <c r="B17" s="96" t="s">
        <v>575</v>
      </c>
      <c r="C17" s="94">
        <v>0</v>
      </c>
    </row>
    <row r="18" spans="1:3" x14ac:dyDescent="0.2">
      <c r="A18" s="103">
        <v>3.3</v>
      </c>
      <c r="B18" s="98" t="s">
        <v>576</v>
      </c>
      <c r="C18" s="104">
        <v>0</v>
      </c>
    </row>
    <row r="19" spans="1:3" x14ac:dyDescent="0.2">
      <c r="A19" s="90"/>
      <c r="B19" s="105"/>
      <c r="C19" s="106"/>
    </row>
    <row r="20" spans="1:3" x14ac:dyDescent="0.2">
      <c r="A20" s="107" t="s">
        <v>115</v>
      </c>
      <c r="B20" s="107"/>
      <c r="C20" s="89">
        <f>C5+C7-C15</f>
        <v>1748378053.9299998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77" t="s">
        <v>650</v>
      </c>
      <c r="B1" s="178"/>
      <c r="C1" s="179"/>
    </row>
    <row r="2" spans="1:3" s="81" customFormat="1" ht="18.95" customHeight="1" x14ac:dyDescent="0.25">
      <c r="A2" s="180" t="s">
        <v>531</v>
      </c>
      <c r="B2" s="181"/>
      <c r="C2" s="182"/>
    </row>
    <row r="3" spans="1:3" s="81" customFormat="1" ht="18.95" customHeight="1" x14ac:dyDescent="0.25">
      <c r="A3" s="180" t="s">
        <v>654</v>
      </c>
      <c r="B3" s="181"/>
      <c r="C3" s="182"/>
    </row>
    <row r="4" spans="1:3" x14ac:dyDescent="0.2">
      <c r="A4" s="174" t="s">
        <v>526</v>
      </c>
      <c r="B4" s="175"/>
      <c r="C4" s="176"/>
    </row>
    <row r="5" spans="1:3" x14ac:dyDescent="0.2">
      <c r="A5" s="118" t="s">
        <v>579</v>
      </c>
      <c r="B5" s="88"/>
      <c r="C5" s="111">
        <v>1562981742.7599952</v>
      </c>
    </row>
    <row r="6" spans="1:3" x14ac:dyDescent="0.2">
      <c r="A6" s="112"/>
      <c r="B6" s="91"/>
      <c r="C6" s="113"/>
    </row>
    <row r="7" spans="1:3" x14ac:dyDescent="0.2">
      <c r="A7" s="101" t="s">
        <v>580</v>
      </c>
      <c r="B7" s="114"/>
      <c r="C7" s="93">
        <v>93498296.610000014</v>
      </c>
    </row>
    <row r="8" spans="1:3" x14ac:dyDescent="0.2">
      <c r="A8" s="119">
        <v>2.1</v>
      </c>
      <c r="B8" s="120" t="s">
        <v>403</v>
      </c>
      <c r="C8" s="121">
        <v>0</v>
      </c>
    </row>
    <row r="9" spans="1:3" x14ac:dyDescent="0.2">
      <c r="A9" s="119">
        <v>2.2000000000000002</v>
      </c>
      <c r="B9" s="120" t="s">
        <v>400</v>
      </c>
      <c r="C9" s="121">
        <v>0</v>
      </c>
    </row>
    <row r="10" spans="1:3" x14ac:dyDescent="0.2">
      <c r="A10" s="128">
        <v>2.2999999999999998</v>
      </c>
      <c r="B10" s="110" t="s">
        <v>269</v>
      </c>
      <c r="C10" s="121">
        <v>18861846.020000003</v>
      </c>
    </row>
    <row r="11" spans="1:3" x14ac:dyDescent="0.2">
      <c r="A11" s="128">
        <v>2.4</v>
      </c>
      <c r="B11" s="110" t="s">
        <v>270</v>
      </c>
      <c r="C11" s="121">
        <v>3639157.6900000004</v>
      </c>
    </row>
    <row r="12" spans="1:3" x14ac:dyDescent="0.2">
      <c r="A12" s="128">
        <v>2.5</v>
      </c>
      <c r="B12" s="110" t="s">
        <v>271</v>
      </c>
      <c r="C12" s="121">
        <v>7304095.0399999991</v>
      </c>
    </row>
    <row r="13" spans="1:3" x14ac:dyDescent="0.2">
      <c r="A13" s="128">
        <v>2.6</v>
      </c>
      <c r="B13" s="110" t="s">
        <v>272</v>
      </c>
      <c r="C13" s="121">
        <v>5547762.7999999998</v>
      </c>
    </row>
    <row r="14" spans="1:3" x14ac:dyDescent="0.2">
      <c r="A14" s="128">
        <v>2.7</v>
      </c>
      <c r="B14" s="110" t="s">
        <v>273</v>
      </c>
      <c r="C14" s="121">
        <v>0</v>
      </c>
    </row>
    <row r="15" spans="1:3" x14ac:dyDescent="0.2">
      <c r="A15" s="128">
        <v>2.8</v>
      </c>
      <c r="B15" s="110" t="s">
        <v>274</v>
      </c>
      <c r="C15" s="189">
        <v>4435820.2800000021</v>
      </c>
    </row>
    <row r="16" spans="1:3" x14ac:dyDescent="0.2">
      <c r="A16" s="128">
        <v>2.9</v>
      </c>
      <c r="B16" s="110" t="s">
        <v>276</v>
      </c>
      <c r="C16" s="121">
        <v>0</v>
      </c>
    </row>
    <row r="17" spans="1:3" x14ac:dyDescent="0.2">
      <c r="A17" s="128" t="s">
        <v>581</v>
      </c>
      <c r="B17" s="110" t="s">
        <v>582</v>
      </c>
      <c r="C17" s="121">
        <v>0</v>
      </c>
    </row>
    <row r="18" spans="1:3" x14ac:dyDescent="0.2">
      <c r="A18" s="128" t="s">
        <v>611</v>
      </c>
      <c r="B18" s="110" t="s">
        <v>278</v>
      </c>
      <c r="C18" s="121">
        <v>495984.86000000004</v>
      </c>
    </row>
    <row r="19" spans="1:3" x14ac:dyDescent="0.2">
      <c r="A19" s="128" t="s">
        <v>612</v>
      </c>
      <c r="B19" s="110" t="s">
        <v>583</v>
      </c>
      <c r="C19" s="121">
        <v>0</v>
      </c>
    </row>
    <row r="20" spans="1:3" x14ac:dyDescent="0.2">
      <c r="A20" s="128" t="s">
        <v>613</v>
      </c>
      <c r="B20" s="110" t="s">
        <v>584</v>
      </c>
      <c r="C20" s="121">
        <v>46713629.920000009</v>
      </c>
    </row>
    <row r="21" spans="1:3" x14ac:dyDescent="0.2">
      <c r="A21" s="128" t="s">
        <v>614</v>
      </c>
      <c r="B21" s="110" t="s">
        <v>585</v>
      </c>
      <c r="C21" s="121">
        <v>6500000</v>
      </c>
    </row>
    <row r="22" spans="1:3" x14ac:dyDescent="0.2">
      <c r="A22" s="128" t="s">
        <v>586</v>
      </c>
      <c r="B22" s="110" t="s">
        <v>587</v>
      </c>
      <c r="C22" s="121">
        <v>0</v>
      </c>
    </row>
    <row r="23" spans="1:3" x14ac:dyDescent="0.2">
      <c r="A23" s="128" t="s">
        <v>588</v>
      </c>
      <c r="B23" s="110" t="s">
        <v>589</v>
      </c>
      <c r="C23" s="121">
        <v>0</v>
      </c>
    </row>
    <row r="24" spans="1:3" x14ac:dyDescent="0.2">
      <c r="A24" s="128" t="s">
        <v>590</v>
      </c>
      <c r="B24" s="110" t="s">
        <v>591</v>
      </c>
      <c r="C24" s="121">
        <v>0</v>
      </c>
    </row>
    <row r="25" spans="1:3" x14ac:dyDescent="0.2">
      <c r="A25" s="128" t="s">
        <v>592</v>
      </c>
      <c r="B25" s="110" t="s">
        <v>593</v>
      </c>
      <c r="C25" s="121">
        <v>0</v>
      </c>
    </row>
    <row r="26" spans="1:3" x14ac:dyDescent="0.2">
      <c r="A26" s="128" t="s">
        <v>594</v>
      </c>
      <c r="B26" s="110" t="s">
        <v>595</v>
      </c>
      <c r="C26" s="121">
        <v>0</v>
      </c>
    </row>
    <row r="27" spans="1:3" x14ac:dyDescent="0.2">
      <c r="A27" s="128" t="s">
        <v>596</v>
      </c>
      <c r="B27" s="110" t="s">
        <v>597</v>
      </c>
      <c r="C27" s="121">
        <v>0</v>
      </c>
    </row>
    <row r="28" spans="1:3" x14ac:dyDescent="0.2">
      <c r="A28" s="128" t="s">
        <v>598</v>
      </c>
      <c r="B28" s="120" t="s">
        <v>599</v>
      </c>
      <c r="C28" s="121">
        <v>0</v>
      </c>
    </row>
    <row r="29" spans="1:3" x14ac:dyDescent="0.2">
      <c r="A29" s="129"/>
      <c r="B29" s="122"/>
      <c r="C29" s="123"/>
    </row>
    <row r="30" spans="1:3" x14ac:dyDescent="0.2">
      <c r="A30" s="124" t="s">
        <v>600</v>
      </c>
      <c r="B30" s="125"/>
      <c r="C30" s="126">
        <v>111825432.45</v>
      </c>
    </row>
    <row r="31" spans="1:3" x14ac:dyDescent="0.2">
      <c r="A31" s="128" t="s">
        <v>601</v>
      </c>
      <c r="B31" s="110" t="s">
        <v>472</v>
      </c>
      <c r="C31" s="121">
        <v>111825432.45</v>
      </c>
    </row>
    <row r="32" spans="1:3" x14ac:dyDescent="0.2">
      <c r="A32" s="128" t="s">
        <v>602</v>
      </c>
      <c r="B32" s="110" t="s">
        <v>113</v>
      </c>
      <c r="C32" s="121">
        <v>0</v>
      </c>
    </row>
    <row r="33" spans="1:3" x14ac:dyDescent="0.2">
      <c r="A33" s="128" t="s">
        <v>603</v>
      </c>
      <c r="B33" s="110" t="s">
        <v>482</v>
      </c>
      <c r="C33" s="121">
        <v>0</v>
      </c>
    </row>
    <row r="34" spans="1:3" x14ac:dyDescent="0.2">
      <c r="A34" s="128" t="s">
        <v>604</v>
      </c>
      <c r="B34" s="110" t="s">
        <v>605</v>
      </c>
      <c r="C34" s="121">
        <v>0</v>
      </c>
    </row>
    <row r="35" spans="1:3" x14ac:dyDescent="0.2">
      <c r="A35" s="128" t="s">
        <v>606</v>
      </c>
      <c r="B35" s="110" t="s">
        <v>607</v>
      </c>
      <c r="C35" s="121">
        <v>0</v>
      </c>
    </row>
    <row r="36" spans="1:3" x14ac:dyDescent="0.2">
      <c r="A36" s="128" t="s">
        <v>608</v>
      </c>
      <c r="B36" s="110" t="s">
        <v>490</v>
      </c>
      <c r="C36" s="121">
        <v>0</v>
      </c>
    </row>
    <row r="37" spans="1:3" x14ac:dyDescent="0.2">
      <c r="A37" s="128" t="s">
        <v>609</v>
      </c>
      <c r="B37" s="120" t="s">
        <v>610</v>
      </c>
      <c r="C37" s="127">
        <v>0</v>
      </c>
    </row>
    <row r="38" spans="1:3" x14ac:dyDescent="0.2">
      <c r="A38" s="112"/>
      <c r="B38" s="115"/>
      <c r="C38" s="116"/>
    </row>
    <row r="39" spans="1:3" x14ac:dyDescent="0.2">
      <c r="A39" s="117" t="s">
        <v>117</v>
      </c>
      <c r="B39" s="88"/>
      <c r="C39" s="89">
        <v>1581308878.5999954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20.5703125" style="70" customWidth="1"/>
    <col min="8" max="10" width="20.28515625" style="70" customWidth="1"/>
    <col min="11" max="16384" width="9.140625" style="70"/>
  </cols>
  <sheetData>
    <row r="1" spans="1:10" ht="18.95" customHeight="1" x14ac:dyDescent="0.2">
      <c r="A1" s="167" t="str">
        <f>'Notas a los Edos Financieros'!A1</f>
        <v>Universidad de Guanajuato</v>
      </c>
      <c r="B1" s="183"/>
      <c r="C1" s="183"/>
      <c r="D1" s="183"/>
      <c r="E1" s="183"/>
      <c r="F1" s="183"/>
      <c r="G1" s="68" t="s">
        <v>222</v>
      </c>
      <c r="H1" s="69">
        <f>'Notas a los Edos Financieros'!E1</f>
        <v>2019</v>
      </c>
    </row>
    <row r="2" spans="1:10" ht="18.95" customHeight="1" x14ac:dyDescent="0.2">
      <c r="A2" s="167" t="s">
        <v>532</v>
      </c>
      <c r="B2" s="183"/>
      <c r="C2" s="183"/>
      <c r="D2" s="183"/>
      <c r="E2" s="183"/>
      <c r="F2" s="183"/>
      <c r="G2" s="68" t="s">
        <v>224</v>
      </c>
      <c r="H2" s="69" t="str">
        <f>'Notas a los Edos Financieros'!E2</f>
        <v>Trimestral</v>
      </c>
    </row>
    <row r="3" spans="1:10" ht="18.95" customHeight="1" x14ac:dyDescent="0.2">
      <c r="A3" s="184" t="str">
        <f>'Notas a los Edos Financieros'!A3</f>
        <v>Correspondiente del 01 de Enero al 30 de Junio 2019</v>
      </c>
      <c r="B3" s="185"/>
      <c r="C3" s="185"/>
      <c r="D3" s="185"/>
      <c r="E3" s="185"/>
      <c r="F3" s="185"/>
      <c r="G3" s="68" t="s">
        <v>226</v>
      </c>
      <c r="H3" s="69">
        <f>'Notas a los Edos Financieros'!E3</f>
        <v>2</v>
      </c>
    </row>
    <row r="4" spans="1:10" x14ac:dyDescent="0.2">
      <c r="A4" s="71" t="s">
        <v>227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527</v>
      </c>
      <c r="C7" s="73" t="s">
        <v>204</v>
      </c>
      <c r="D7" s="73" t="s">
        <v>528</v>
      </c>
      <c r="E7" s="73" t="s">
        <v>529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128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127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126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125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124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123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122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121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120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topLeftCell="A24" zoomScaleNormal="100" zoomScaleSheetLayoutView="100" workbookViewId="0">
      <selection activeCell="A26" sqref="A26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6" t="s">
        <v>37</v>
      </c>
      <c r="B5" s="186"/>
      <c r="C5" s="186"/>
      <c r="D5" s="186"/>
      <c r="E5" s="186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4" t="s">
        <v>641</v>
      </c>
      <c r="B10" s="187" t="s">
        <v>39</v>
      </c>
      <c r="C10" s="187"/>
      <c r="D10" s="187"/>
      <c r="E10" s="187"/>
    </row>
    <row r="11" spans="1:8" s="7" customFormat="1" ht="12.95" customHeight="1" x14ac:dyDescent="0.2">
      <c r="A11" s="135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5" t="s">
        <v>643</v>
      </c>
      <c r="B12" s="187" t="s">
        <v>41</v>
      </c>
      <c r="C12" s="187"/>
      <c r="D12" s="187"/>
      <c r="E12" s="187"/>
    </row>
    <row r="13" spans="1:8" s="7" customFormat="1" ht="26.1" customHeight="1" x14ac:dyDescent="0.2">
      <c r="A13" s="135" t="s">
        <v>644</v>
      </c>
      <c r="B13" s="187" t="s">
        <v>42</v>
      </c>
      <c r="C13" s="187"/>
      <c r="D13" s="187"/>
      <c r="E13" s="187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4" t="s">
        <v>645</v>
      </c>
      <c r="B15" s="23" t="s">
        <v>43</v>
      </c>
    </row>
    <row r="16" spans="1:8" s="7" customFormat="1" ht="12.95" customHeight="1" x14ac:dyDescent="0.2">
      <c r="A16" s="135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6" t="s">
        <v>638</v>
      </c>
    </row>
    <row r="20" spans="1:8" s="7" customFormat="1" ht="12.95" customHeight="1" x14ac:dyDescent="0.2">
      <c r="A20" s="136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8" t="s">
        <v>45</v>
      </c>
      <c r="C31" s="188"/>
      <c r="D31" s="188"/>
      <c r="E31" s="188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60">
        <v>4144474737.7712336</v>
      </c>
      <c r="D33" s="161">
        <v>4144474737.7712336</v>
      </c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60">
        <v>0</v>
      </c>
      <c r="D34" s="161">
        <v>1849857098.7612338</v>
      </c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60">
        <v>0</v>
      </c>
      <c r="D35" s="161">
        <v>4233989197.6812339</v>
      </c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60">
        <v>0</v>
      </c>
      <c r="D36" s="161">
        <v>2384132098.9200001</v>
      </c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60">
        <v>0</v>
      </c>
      <c r="D37" s="161">
        <v>2384132098.9200001</v>
      </c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60">
        <v>4144474737.7700005</v>
      </c>
      <c r="D38" s="161">
        <v>4144474737.7700005</v>
      </c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60">
        <v>4144474737.7700005</v>
      </c>
      <c r="D39" s="190">
        <f>D40-D42</f>
        <v>2671007454.9199996</v>
      </c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60">
        <v>4144474737.7700005</v>
      </c>
      <c r="D40" s="161">
        <v>4233989197.6799994</v>
      </c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60">
        <v>0</v>
      </c>
      <c r="D41" s="190">
        <v>1823585668.27</v>
      </c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60">
        <v>0</v>
      </c>
      <c r="D42" s="161">
        <v>1562981742.7599998</v>
      </c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60">
        <v>0</v>
      </c>
      <c r="D43" s="161">
        <v>1562981742.7599998</v>
      </c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91">
        <v>0</v>
      </c>
      <c r="D44" s="192">
        <v>1487709729.71</v>
      </c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6" t="s">
        <v>37</v>
      </c>
      <c r="B5" s="186"/>
      <c r="C5" s="186"/>
      <c r="D5" s="186"/>
      <c r="E5" s="186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4" t="s">
        <v>641</v>
      </c>
      <c r="B10" s="187" t="s">
        <v>39</v>
      </c>
      <c r="C10" s="187"/>
      <c r="D10" s="187"/>
      <c r="E10" s="187"/>
    </row>
    <row r="11" spans="1:8" s="7" customFormat="1" ht="12.95" customHeight="1" x14ac:dyDescent="0.2">
      <c r="A11" s="135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5" t="s">
        <v>643</v>
      </c>
      <c r="B12" s="187" t="s">
        <v>41</v>
      </c>
      <c r="C12" s="187"/>
      <c r="D12" s="187"/>
      <c r="E12" s="187"/>
    </row>
    <row r="13" spans="1:8" s="7" customFormat="1" ht="26.1" customHeight="1" x14ac:dyDescent="0.2">
      <c r="A13" s="135" t="s">
        <v>644</v>
      </c>
      <c r="B13" s="187" t="s">
        <v>42</v>
      </c>
      <c r="C13" s="187"/>
      <c r="D13" s="187"/>
      <c r="E13" s="187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4" t="s">
        <v>645</v>
      </c>
      <c r="B15" s="23" t="s">
        <v>43</v>
      </c>
    </row>
    <row r="16" spans="1:8" s="7" customFormat="1" ht="12.95" customHeight="1" x14ac:dyDescent="0.2">
      <c r="A16" s="135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6" t="s">
        <v>638</v>
      </c>
    </row>
    <row r="20" spans="1:8" s="7" customFormat="1" ht="12.95" customHeight="1" x14ac:dyDescent="0.2">
      <c r="A20" s="136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8" t="s">
        <v>45</v>
      </c>
      <c r="C31" s="188"/>
      <c r="D31" s="188"/>
      <c r="E31" s="188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0"/>
  <sheetViews>
    <sheetView topLeftCell="A55" zoomScale="106" zoomScaleNormal="106" workbookViewId="0">
      <selection activeCell="C29" sqref="C29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6384" width="9.140625" style="61"/>
  </cols>
  <sheetData>
    <row r="1" spans="1:8" s="57" customFormat="1" ht="18.95" customHeight="1" x14ac:dyDescent="0.25">
      <c r="A1" s="165" t="str">
        <f>'Notas a los Edos Financieros'!A1</f>
        <v>Universidad de Guanajuato</v>
      </c>
      <c r="B1" s="166"/>
      <c r="C1" s="166"/>
      <c r="D1" s="166"/>
      <c r="E1" s="166"/>
      <c r="F1" s="166"/>
      <c r="G1" s="55" t="s">
        <v>222</v>
      </c>
      <c r="H1" s="66">
        <f>'Notas a los Edos Financieros'!E1</f>
        <v>2019</v>
      </c>
    </row>
    <row r="2" spans="1:8" s="57" customFormat="1" ht="18.95" customHeight="1" x14ac:dyDescent="0.25">
      <c r="A2" s="165" t="s">
        <v>223</v>
      </c>
      <c r="B2" s="166"/>
      <c r="C2" s="166"/>
      <c r="D2" s="166"/>
      <c r="E2" s="166"/>
      <c r="F2" s="166"/>
      <c r="G2" s="55" t="s">
        <v>224</v>
      </c>
      <c r="H2" s="66" t="str">
        <f>'Notas a los Edos Financieros'!E2</f>
        <v>Trimestral</v>
      </c>
    </row>
    <row r="3" spans="1:8" s="57" customFormat="1" ht="18.95" customHeight="1" x14ac:dyDescent="0.25">
      <c r="A3" s="165" t="str">
        <f>'Notas a los Edos Financieros'!A3</f>
        <v>Correspondiente del 01 de Enero al 30 de Junio 2019</v>
      </c>
      <c r="B3" s="166"/>
      <c r="C3" s="166"/>
      <c r="D3" s="166"/>
      <c r="E3" s="166"/>
      <c r="F3" s="166"/>
      <c r="G3" s="55" t="s">
        <v>226</v>
      </c>
      <c r="H3" s="66">
        <f>'Notas a los Edos Financieros'!E3</f>
        <v>2</v>
      </c>
    </row>
    <row r="4" spans="1:8" x14ac:dyDescent="0.2">
      <c r="A4" s="59" t="s">
        <v>227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624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228</v>
      </c>
      <c r="C8" s="137">
        <v>91914045.099999994</v>
      </c>
    </row>
    <row r="9" spans="1:8" x14ac:dyDescent="0.2">
      <c r="A9" s="63">
        <v>1115</v>
      </c>
      <c r="B9" s="61" t="s">
        <v>229</v>
      </c>
      <c r="C9" s="137">
        <v>41362646.220000021</v>
      </c>
    </row>
    <row r="10" spans="1:8" x14ac:dyDescent="0.2">
      <c r="A10" s="63">
        <v>1121</v>
      </c>
      <c r="B10" s="61" t="s">
        <v>230</v>
      </c>
      <c r="C10" s="137">
        <v>2025.6199999999953</v>
      </c>
    </row>
    <row r="11" spans="1:8" x14ac:dyDescent="0.2">
      <c r="A11" s="63">
        <v>1211</v>
      </c>
      <c r="B11" s="61" t="s">
        <v>231</v>
      </c>
      <c r="C11" s="137">
        <v>0</v>
      </c>
    </row>
    <row r="13" spans="1:8" x14ac:dyDescent="0.2">
      <c r="A13" s="60" t="s">
        <v>625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232</v>
      </c>
      <c r="C15" s="65">
        <v>86749929.239999995</v>
      </c>
      <c r="D15" s="65">
        <v>85280266.659999982</v>
      </c>
      <c r="E15" s="65">
        <v>65317161</v>
      </c>
      <c r="F15" s="65">
        <v>60890749</v>
      </c>
      <c r="G15" s="65">
        <v>54896421</v>
      </c>
    </row>
    <row r="16" spans="1:8" x14ac:dyDescent="0.2">
      <c r="A16" s="63">
        <v>1124</v>
      </c>
      <c r="B16" s="61" t="s">
        <v>233</v>
      </c>
      <c r="C16" s="65">
        <v>-566.4899999999999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626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234</v>
      </c>
      <c r="E19" s="62" t="s">
        <v>235</v>
      </c>
      <c r="F19" s="62" t="s">
        <v>236</v>
      </c>
      <c r="G19" s="62" t="s">
        <v>237</v>
      </c>
      <c r="H19" s="62" t="s">
        <v>238</v>
      </c>
    </row>
    <row r="20" spans="1:8" x14ac:dyDescent="0.2">
      <c r="A20" s="63">
        <v>1123</v>
      </c>
      <c r="B20" s="61" t="s">
        <v>239</v>
      </c>
      <c r="C20" s="65">
        <v>7924037.3800000008</v>
      </c>
      <c r="D20" s="65">
        <v>7924037.3800000008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240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241</v>
      </c>
      <c r="C22" s="65">
        <v>5077858.9400000004</v>
      </c>
      <c r="D22" s="65">
        <v>5077858.9400000004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243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244</v>
      </c>
      <c r="C25" s="65">
        <v>48162300.43</v>
      </c>
      <c r="D25" s="65">
        <v>48162300.43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627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246</v>
      </c>
      <c r="G29" s="62" t="s">
        <v>192</v>
      </c>
      <c r="H29" s="62"/>
    </row>
    <row r="30" spans="1:8" x14ac:dyDescent="0.2">
      <c r="A30" s="63">
        <v>1140</v>
      </c>
      <c r="B30" s="61" t="s">
        <v>247</v>
      </c>
      <c r="C30" s="65">
        <v>0</v>
      </c>
    </row>
    <row r="31" spans="1:8" x14ac:dyDescent="0.2">
      <c r="A31" s="63">
        <v>1141</v>
      </c>
      <c r="B31" s="61" t="s">
        <v>248</v>
      </c>
      <c r="C31" s="65">
        <v>0</v>
      </c>
    </row>
    <row r="32" spans="1:8" x14ac:dyDescent="0.2">
      <c r="A32" s="63">
        <v>1142</v>
      </c>
      <c r="B32" s="61" t="s">
        <v>249</v>
      </c>
      <c r="C32" s="65">
        <v>0</v>
      </c>
    </row>
    <row r="33" spans="1:8" x14ac:dyDescent="0.2">
      <c r="A33" s="63">
        <v>1143</v>
      </c>
      <c r="B33" s="61" t="s">
        <v>250</v>
      </c>
      <c r="C33" s="65">
        <v>0</v>
      </c>
    </row>
    <row r="34" spans="1:8" x14ac:dyDescent="0.2">
      <c r="A34" s="63">
        <v>1144</v>
      </c>
      <c r="B34" s="61" t="s">
        <v>251</v>
      </c>
      <c r="C34" s="65">
        <v>0</v>
      </c>
    </row>
    <row r="35" spans="1:8" x14ac:dyDescent="0.2">
      <c r="A35" s="63">
        <v>1145</v>
      </c>
      <c r="B35" s="61" t="s">
        <v>252</v>
      </c>
      <c r="C35" s="65">
        <v>0</v>
      </c>
    </row>
    <row r="37" spans="1:8" x14ac:dyDescent="0.2">
      <c r="A37" s="60" t="s">
        <v>628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253</v>
      </c>
      <c r="G38" s="62"/>
      <c r="H38" s="62"/>
    </row>
    <row r="39" spans="1:8" x14ac:dyDescent="0.2">
      <c r="A39" s="63">
        <v>1150</v>
      </c>
      <c r="B39" s="61" t="s">
        <v>254</v>
      </c>
      <c r="C39" s="65">
        <v>0</v>
      </c>
    </row>
    <row r="40" spans="1:8" x14ac:dyDescent="0.2">
      <c r="A40" s="63">
        <v>1151</v>
      </c>
      <c r="B40" s="61" t="s">
        <v>255</v>
      </c>
      <c r="C40" s="138">
        <v>2583112.7500000005</v>
      </c>
      <c r="D40" s="61" t="s">
        <v>647</v>
      </c>
    </row>
    <row r="42" spans="1:8" x14ac:dyDescent="0.2">
      <c r="A42" s="60" t="s">
        <v>629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238</v>
      </c>
      <c r="F43" s="62"/>
      <c r="G43" s="62"/>
      <c r="H43" s="62"/>
    </row>
    <row r="44" spans="1:8" x14ac:dyDescent="0.2">
      <c r="A44" s="63">
        <v>1213</v>
      </c>
      <c r="B44" s="61" t="s">
        <v>256</v>
      </c>
      <c r="C44" s="65">
        <v>582230329.74000001</v>
      </c>
    </row>
    <row r="46" spans="1:8" x14ac:dyDescent="0.2">
      <c r="A46" s="60" t="s">
        <v>630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257</v>
      </c>
      <c r="C48" s="65">
        <v>26418828.890000001</v>
      </c>
    </row>
    <row r="50" spans="1:9" x14ac:dyDescent="0.2">
      <c r="A50" s="60" t="s">
        <v>631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258</v>
      </c>
      <c r="H51" s="62" t="s">
        <v>195</v>
      </c>
      <c r="I51" s="62" t="s">
        <v>259</v>
      </c>
    </row>
    <row r="52" spans="1:9" x14ac:dyDescent="0.2">
      <c r="A52" s="63">
        <v>1230</v>
      </c>
      <c r="B52" s="61" t="s">
        <v>260</v>
      </c>
      <c r="C52" s="139">
        <f>+SUM(C53:C59)</f>
        <v>5871285629.4200001</v>
      </c>
      <c r="D52" s="139">
        <f>+SUM(D53:D59)</f>
        <v>38233899.560000002</v>
      </c>
      <c r="E52" s="139">
        <f>+SUM(E53:E59)</f>
        <v>511317204.29999995</v>
      </c>
      <c r="F52" s="140"/>
    </row>
    <row r="53" spans="1:9" x14ac:dyDescent="0.2">
      <c r="A53" s="63">
        <v>1231</v>
      </c>
      <c r="B53" s="61" t="s">
        <v>261</v>
      </c>
      <c r="C53" s="141">
        <v>2140222198</v>
      </c>
      <c r="D53" s="141">
        <v>0</v>
      </c>
      <c r="E53" s="141">
        <v>0</v>
      </c>
      <c r="F53" s="140"/>
    </row>
    <row r="54" spans="1:9" x14ac:dyDescent="0.2">
      <c r="A54" s="63">
        <v>1232</v>
      </c>
      <c r="B54" s="61" t="s">
        <v>262</v>
      </c>
      <c r="C54" s="141">
        <v>6924096</v>
      </c>
      <c r="D54" s="141">
        <v>68994.2</v>
      </c>
      <c r="E54" s="141">
        <v>424919.03</v>
      </c>
      <c r="F54" s="140" t="s">
        <v>648</v>
      </c>
      <c r="G54" s="61">
        <v>2</v>
      </c>
    </row>
    <row r="55" spans="1:9" x14ac:dyDescent="0.2">
      <c r="A55" s="63">
        <v>1233</v>
      </c>
      <c r="B55" s="61" t="s">
        <v>263</v>
      </c>
      <c r="C55" s="141">
        <v>2904220929.1700001</v>
      </c>
      <c r="D55" s="141">
        <v>38149689.159999996</v>
      </c>
      <c r="E55" s="141">
        <v>464587273.38999999</v>
      </c>
      <c r="F55" s="140" t="s">
        <v>648</v>
      </c>
      <c r="G55" s="61">
        <v>3.3</v>
      </c>
    </row>
    <row r="56" spans="1:9" x14ac:dyDescent="0.2">
      <c r="A56" s="63">
        <v>1234</v>
      </c>
      <c r="B56" s="61" t="s">
        <v>264</v>
      </c>
      <c r="C56" s="141">
        <v>420601255.06999999</v>
      </c>
      <c r="D56" s="141">
        <v>15216.2</v>
      </c>
      <c r="E56" s="141">
        <v>46305011.880000003</v>
      </c>
      <c r="F56" s="140" t="s">
        <v>648</v>
      </c>
      <c r="G56" s="61">
        <v>4</v>
      </c>
    </row>
    <row r="57" spans="1:9" x14ac:dyDescent="0.2">
      <c r="A57" s="63">
        <v>1235</v>
      </c>
      <c r="B57" s="61" t="s">
        <v>265</v>
      </c>
      <c r="C57" s="141">
        <v>0</v>
      </c>
      <c r="D57" s="141">
        <v>0</v>
      </c>
      <c r="E57" s="141">
        <v>0</v>
      </c>
      <c r="F57" s="140"/>
    </row>
    <row r="58" spans="1:9" x14ac:dyDescent="0.2">
      <c r="A58" s="63">
        <v>1236</v>
      </c>
      <c r="B58" s="61" t="s">
        <v>266</v>
      </c>
      <c r="C58" s="141">
        <v>399317151.18000001</v>
      </c>
      <c r="D58" s="141">
        <v>0</v>
      </c>
      <c r="E58" s="141">
        <v>0</v>
      </c>
      <c r="F58" s="140"/>
    </row>
    <row r="59" spans="1:9" x14ac:dyDescent="0.2">
      <c r="A59" s="63">
        <v>1239</v>
      </c>
      <c r="B59" s="61" t="s">
        <v>267</v>
      </c>
      <c r="C59" s="141">
        <v>0</v>
      </c>
      <c r="D59" s="141">
        <v>0</v>
      </c>
      <c r="E59" s="141">
        <v>0</v>
      </c>
      <c r="F59" s="140"/>
    </row>
    <row r="60" spans="1:9" x14ac:dyDescent="0.2">
      <c r="A60" s="63">
        <v>1240</v>
      </c>
      <c r="B60" s="61" t="s">
        <v>268</v>
      </c>
      <c r="C60" s="139">
        <f>+SUM(C61:C68)</f>
        <v>1948661248.9000001</v>
      </c>
      <c r="D60" s="139">
        <f>+SUM(D61:D68)</f>
        <v>72269128.769999981</v>
      </c>
      <c r="E60" s="139">
        <f>+SUM(E61:E68)</f>
        <v>1577502319.3899999</v>
      </c>
      <c r="F60" s="140"/>
    </row>
    <row r="61" spans="1:9" x14ac:dyDescent="0.2">
      <c r="A61" s="63">
        <v>1241</v>
      </c>
      <c r="B61" s="61" t="s">
        <v>269</v>
      </c>
      <c r="C61" s="141">
        <v>795199638.12999988</v>
      </c>
      <c r="D61" s="141">
        <v>27425622.519999996</v>
      </c>
      <c r="E61" s="141">
        <v>715598589.77999997</v>
      </c>
      <c r="F61" s="140" t="s">
        <v>648</v>
      </c>
      <c r="G61" s="61" t="s">
        <v>649</v>
      </c>
    </row>
    <row r="62" spans="1:9" x14ac:dyDescent="0.2">
      <c r="A62" s="63">
        <v>1242</v>
      </c>
      <c r="B62" s="61" t="s">
        <v>270</v>
      </c>
      <c r="C62" s="141">
        <v>238488930.19000003</v>
      </c>
      <c r="D62" s="141">
        <v>5307384.1000000015</v>
      </c>
      <c r="E62" s="141">
        <v>167577247.95999998</v>
      </c>
      <c r="F62" s="140" t="s">
        <v>648</v>
      </c>
      <c r="G62" s="61" t="s">
        <v>649</v>
      </c>
    </row>
    <row r="63" spans="1:9" x14ac:dyDescent="0.2">
      <c r="A63" s="63">
        <v>1243</v>
      </c>
      <c r="B63" s="61" t="s">
        <v>271</v>
      </c>
      <c r="C63" s="141">
        <v>603191970.0999999</v>
      </c>
      <c r="D63" s="141">
        <v>25206793.089999985</v>
      </c>
      <c r="E63" s="141">
        <v>454109415.47000003</v>
      </c>
      <c r="F63" s="140" t="s">
        <v>648</v>
      </c>
      <c r="G63" s="61">
        <v>20</v>
      </c>
    </row>
    <row r="64" spans="1:9" x14ac:dyDescent="0.2">
      <c r="A64" s="63">
        <v>1244</v>
      </c>
      <c r="B64" s="61" t="s">
        <v>272</v>
      </c>
      <c r="C64" s="141">
        <v>130419683.90000001</v>
      </c>
      <c r="D64" s="141">
        <v>6116626.1400000006</v>
      </c>
      <c r="E64" s="141">
        <v>97485466.609999999</v>
      </c>
      <c r="F64" s="140" t="s">
        <v>648</v>
      </c>
      <c r="G64" s="61">
        <v>20</v>
      </c>
    </row>
    <row r="65" spans="1:9" x14ac:dyDescent="0.2">
      <c r="A65" s="63">
        <v>1245</v>
      </c>
      <c r="B65" s="61" t="s">
        <v>273</v>
      </c>
      <c r="C65" s="141">
        <v>0</v>
      </c>
      <c r="D65" s="141">
        <v>0</v>
      </c>
      <c r="E65" s="141">
        <v>0</v>
      </c>
      <c r="F65" s="140"/>
    </row>
    <row r="66" spans="1:9" x14ac:dyDescent="0.2">
      <c r="A66" s="63">
        <v>1246</v>
      </c>
      <c r="B66" s="61" t="s">
        <v>274</v>
      </c>
      <c r="C66" s="141">
        <v>179120791.41999999</v>
      </c>
      <c r="D66" s="141">
        <v>8202088.9200000027</v>
      </c>
      <c r="E66" s="141">
        <v>142674990.82999998</v>
      </c>
      <c r="F66" s="140" t="s">
        <v>648</v>
      </c>
      <c r="G66" s="61">
        <v>10</v>
      </c>
    </row>
    <row r="67" spans="1:9" x14ac:dyDescent="0.2">
      <c r="A67" s="63">
        <v>1247</v>
      </c>
      <c r="B67" s="61" t="s">
        <v>275</v>
      </c>
      <c r="C67" s="141">
        <v>2132295.16</v>
      </c>
      <c r="D67" s="141">
        <v>0</v>
      </c>
      <c r="E67" s="141">
        <v>0</v>
      </c>
      <c r="F67" s="140"/>
    </row>
    <row r="68" spans="1:9" x14ac:dyDescent="0.2">
      <c r="A68" s="63">
        <v>1248</v>
      </c>
      <c r="B68" s="61" t="s">
        <v>276</v>
      </c>
      <c r="C68" s="141">
        <v>107940</v>
      </c>
      <c r="D68" s="141">
        <v>10614</v>
      </c>
      <c r="E68" s="141">
        <v>56608.74</v>
      </c>
      <c r="F68" s="140" t="s">
        <v>648</v>
      </c>
      <c r="G68" s="61">
        <v>20</v>
      </c>
    </row>
    <row r="70" spans="1:9" x14ac:dyDescent="0.2">
      <c r="A70" s="60" t="s">
        <v>632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277</v>
      </c>
      <c r="F71" s="62" t="s">
        <v>188</v>
      </c>
      <c r="G71" s="62" t="s">
        <v>258</v>
      </c>
      <c r="H71" s="62" t="s">
        <v>195</v>
      </c>
      <c r="I71" s="62" t="s">
        <v>259</v>
      </c>
    </row>
    <row r="72" spans="1:9" x14ac:dyDescent="0.2">
      <c r="A72" s="63">
        <v>1250</v>
      </c>
      <c r="B72" s="61" t="s">
        <v>278</v>
      </c>
      <c r="C72" s="139">
        <f>+SUM(C73:C77)</f>
        <v>90426993.140000001</v>
      </c>
      <c r="D72" s="139">
        <f>+SUM(D73:D77)</f>
        <v>617110.13</v>
      </c>
      <c r="E72" s="139">
        <f>+SUM(E73:E77)</f>
        <v>1614027.79</v>
      </c>
    </row>
    <row r="73" spans="1:9" x14ac:dyDescent="0.2">
      <c r="A73" s="63">
        <v>1251</v>
      </c>
      <c r="B73" s="61" t="s">
        <v>279</v>
      </c>
      <c r="C73" s="141">
        <v>79270708.439999998</v>
      </c>
      <c r="D73" s="141">
        <v>296219.74</v>
      </c>
      <c r="E73" s="141">
        <v>854873.81</v>
      </c>
      <c r="F73" s="61" t="s">
        <v>648</v>
      </c>
    </row>
    <row r="74" spans="1:9" x14ac:dyDescent="0.2">
      <c r="A74" s="63">
        <v>1252</v>
      </c>
      <c r="B74" s="61" t="s">
        <v>280</v>
      </c>
      <c r="C74" s="141">
        <v>8260</v>
      </c>
      <c r="D74" s="141">
        <v>265.5</v>
      </c>
      <c r="E74" s="141">
        <v>1091.5</v>
      </c>
      <c r="F74" s="61" t="s">
        <v>648</v>
      </c>
    </row>
    <row r="75" spans="1:9" x14ac:dyDescent="0.2">
      <c r="A75" s="63">
        <v>1253</v>
      </c>
      <c r="B75" s="61" t="s">
        <v>281</v>
      </c>
      <c r="C75" s="141">
        <v>0</v>
      </c>
      <c r="D75" s="141">
        <v>0</v>
      </c>
      <c r="E75" s="141">
        <v>0</v>
      </c>
    </row>
    <row r="76" spans="1:9" x14ac:dyDescent="0.2">
      <c r="A76" s="63">
        <v>1254</v>
      </c>
      <c r="B76" s="61" t="s">
        <v>282</v>
      </c>
      <c r="C76" s="141">
        <v>11143034.700000001</v>
      </c>
      <c r="D76" s="141">
        <v>320466.48</v>
      </c>
      <c r="E76" s="141">
        <v>757349.63</v>
      </c>
      <c r="F76" s="61" t="s">
        <v>648</v>
      </c>
    </row>
    <row r="77" spans="1:9" x14ac:dyDescent="0.2">
      <c r="A77" s="63">
        <v>1259</v>
      </c>
      <c r="B77" s="61" t="s">
        <v>283</v>
      </c>
      <c r="C77" s="141">
        <v>4990</v>
      </c>
      <c r="D77" s="141">
        <v>158.41</v>
      </c>
      <c r="E77" s="141">
        <v>712.85</v>
      </c>
      <c r="F77" s="61" t="s">
        <v>648</v>
      </c>
    </row>
    <row r="78" spans="1:9" x14ac:dyDescent="0.2">
      <c r="A78" s="63">
        <v>1270</v>
      </c>
      <c r="B78" s="61" t="s">
        <v>284</v>
      </c>
      <c r="C78" s="139">
        <f>+SUM(C79:C84)</f>
        <v>0</v>
      </c>
      <c r="D78" s="139">
        <f>+SUM(D79:D84)</f>
        <v>0</v>
      </c>
      <c r="E78" s="139">
        <f>+SUM(E79:E84)</f>
        <v>0</v>
      </c>
    </row>
    <row r="79" spans="1:9" x14ac:dyDescent="0.2">
      <c r="A79" s="63">
        <v>1271</v>
      </c>
      <c r="B79" s="61" t="s">
        <v>285</v>
      </c>
      <c r="C79" s="141">
        <v>0</v>
      </c>
      <c r="D79" s="141">
        <v>0</v>
      </c>
      <c r="E79" s="141">
        <v>0</v>
      </c>
    </row>
    <row r="80" spans="1:9" x14ac:dyDescent="0.2">
      <c r="A80" s="63">
        <v>1272</v>
      </c>
      <c r="B80" s="61" t="s">
        <v>286</v>
      </c>
      <c r="C80" s="141">
        <v>0</v>
      </c>
      <c r="D80" s="141">
        <v>0</v>
      </c>
      <c r="E80" s="141">
        <v>0</v>
      </c>
    </row>
    <row r="81" spans="1:8" x14ac:dyDescent="0.2">
      <c r="A81" s="63">
        <v>1273</v>
      </c>
      <c r="B81" s="61" t="s">
        <v>287</v>
      </c>
      <c r="C81" s="141">
        <v>0</v>
      </c>
      <c r="D81" s="141">
        <v>0</v>
      </c>
      <c r="E81" s="141">
        <v>0</v>
      </c>
    </row>
    <row r="82" spans="1:8" x14ac:dyDescent="0.2">
      <c r="A82" s="63">
        <v>1274</v>
      </c>
      <c r="B82" s="61" t="s">
        <v>288</v>
      </c>
      <c r="C82" s="141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289</v>
      </c>
      <c r="C83" s="141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290</v>
      </c>
      <c r="C84" s="141">
        <v>0</v>
      </c>
      <c r="D84" s="65">
        <v>0</v>
      </c>
      <c r="E84" s="65">
        <v>0</v>
      </c>
    </row>
    <row r="86" spans="1:8" x14ac:dyDescent="0.2">
      <c r="A86" s="60" t="s">
        <v>633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291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292</v>
      </c>
      <c r="C88" s="65">
        <v>0</v>
      </c>
    </row>
    <row r="89" spans="1:8" x14ac:dyDescent="0.2">
      <c r="A89" s="63">
        <v>1161</v>
      </c>
      <c r="B89" s="61" t="s">
        <v>293</v>
      </c>
      <c r="C89" s="65">
        <v>-10750989.49</v>
      </c>
    </row>
    <row r="90" spans="1:8" x14ac:dyDescent="0.2">
      <c r="A90" s="63">
        <v>1162</v>
      </c>
      <c r="B90" s="61" t="s">
        <v>294</v>
      </c>
      <c r="C90" s="65">
        <v>0</v>
      </c>
    </row>
    <row r="92" spans="1:8" x14ac:dyDescent="0.2">
      <c r="A92" s="60" t="s">
        <v>634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238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295</v>
      </c>
      <c r="C94" s="65">
        <v>0</v>
      </c>
    </row>
    <row r="95" spans="1:8" x14ac:dyDescent="0.2">
      <c r="A95" s="63">
        <v>1291</v>
      </c>
      <c r="B95" s="61" t="s">
        <v>296</v>
      </c>
      <c r="C95" s="65">
        <v>0</v>
      </c>
    </row>
    <row r="96" spans="1:8" x14ac:dyDescent="0.2">
      <c r="A96" s="63">
        <v>1292</v>
      </c>
      <c r="B96" s="61" t="s">
        <v>297</v>
      </c>
      <c r="C96" s="65">
        <v>0</v>
      </c>
    </row>
    <row r="97" spans="1:8" x14ac:dyDescent="0.2">
      <c r="A97" s="63">
        <v>1293</v>
      </c>
      <c r="B97" s="61" t="s">
        <v>298</v>
      </c>
      <c r="C97" s="65">
        <v>0</v>
      </c>
    </row>
    <row r="99" spans="1:8" x14ac:dyDescent="0.2">
      <c r="A99" s="60" t="s">
        <v>635</v>
      </c>
      <c r="B99" s="60"/>
      <c r="C99" s="60"/>
      <c r="D99" s="60"/>
      <c r="E99" s="60"/>
      <c r="F99" s="60"/>
      <c r="G99" s="60"/>
      <c r="H99" s="60"/>
    </row>
    <row r="100" spans="1:8" x14ac:dyDescent="0.2">
      <c r="A100" s="62" t="s">
        <v>180</v>
      </c>
      <c r="B100" s="62" t="s">
        <v>177</v>
      </c>
      <c r="C100" s="62" t="s">
        <v>178</v>
      </c>
      <c r="D100" s="62" t="s">
        <v>234</v>
      </c>
      <c r="E100" s="62" t="s">
        <v>235</v>
      </c>
      <c r="F100" s="62" t="s">
        <v>236</v>
      </c>
      <c r="G100" s="62" t="s">
        <v>299</v>
      </c>
      <c r="H100" s="62" t="s">
        <v>300</v>
      </c>
    </row>
    <row r="101" spans="1:8" x14ac:dyDescent="0.2">
      <c r="A101" s="63">
        <v>2110</v>
      </c>
      <c r="B101" s="61" t="s">
        <v>301</v>
      </c>
      <c r="C101" s="142">
        <f>+SUM(C102:C110)</f>
        <v>111379105.34999999</v>
      </c>
      <c r="D101" s="142">
        <f>+SUM(D102:D110)</f>
        <v>111379105.34999999</v>
      </c>
      <c r="E101" s="65">
        <v>0</v>
      </c>
      <c r="F101" s="65">
        <v>0</v>
      </c>
      <c r="G101" s="65">
        <v>0</v>
      </c>
    </row>
    <row r="102" spans="1:8" x14ac:dyDescent="0.2">
      <c r="A102" s="63">
        <v>2111</v>
      </c>
      <c r="B102" s="61" t="s">
        <v>302</v>
      </c>
      <c r="C102" s="65">
        <v>5033158.05</v>
      </c>
      <c r="D102" s="65">
        <v>5033158.05</v>
      </c>
      <c r="E102" s="65">
        <v>0</v>
      </c>
      <c r="F102" s="65">
        <v>0</v>
      </c>
      <c r="G102" s="65">
        <v>0</v>
      </c>
    </row>
    <row r="103" spans="1:8" x14ac:dyDescent="0.2">
      <c r="A103" s="63">
        <v>2112</v>
      </c>
      <c r="B103" s="61" t="s">
        <v>303</v>
      </c>
      <c r="C103" s="65">
        <v>23301531.43</v>
      </c>
      <c r="D103" s="65">
        <v>23301531.43</v>
      </c>
      <c r="E103" s="65">
        <v>0</v>
      </c>
      <c r="F103" s="65">
        <v>0</v>
      </c>
      <c r="G103" s="65">
        <v>0</v>
      </c>
    </row>
    <row r="104" spans="1:8" x14ac:dyDescent="0.2">
      <c r="A104" s="63">
        <v>2113</v>
      </c>
      <c r="B104" s="61" t="s">
        <v>304</v>
      </c>
      <c r="C104" s="65">
        <v>7902591.0199999996</v>
      </c>
      <c r="D104" s="65">
        <v>7902591.0199999996</v>
      </c>
      <c r="E104" s="65">
        <v>0</v>
      </c>
      <c r="F104" s="65">
        <v>0</v>
      </c>
      <c r="G104" s="65">
        <v>0</v>
      </c>
    </row>
    <row r="105" spans="1:8" x14ac:dyDescent="0.2">
      <c r="A105" s="63">
        <v>2114</v>
      </c>
      <c r="B105" s="61" t="s">
        <v>305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</row>
    <row r="106" spans="1:8" x14ac:dyDescent="0.2">
      <c r="A106" s="63">
        <v>2115</v>
      </c>
      <c r="B106" s="61" t="s">
        <v>306</v>
      </c>
      <c r="C106" s="65">
        <v>-56787.579999999973</v>
      </c>
      <c r="D106" s="65">
        <v>-56787.579999999973</v>
      </c>
      <c r="E106" s="65">
        <v>0</v>
      </c>
      <c r="F106" s="65">
        <v>0</v>
      </c>
      <c r="G106" s="65">
        <v>0</v>
      </c>
    </row>
    <row r="107" spans="1:8" x14ac:dyDescent="0.2">
      <c r="A107" s="63">
        <v>2116</v>
      </c>
      <c r="B107" s="61" t="s">
        <v>307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</row>
    <row r="108" spans="1:8" x14ac:dyDescent="0.2">
      <c r="A108" s="63">
        <v>2117</v>
      </c>
      <c r="B108" s="61" t="s">
        <v>308</v>
      </c>
      <c r="C108" s="65">
        <v>47598768.460000001</v>
      </c>
      <c r="D108" s="65">
        <v>47598768.460000001</v>
      </c>
      <c r="E108" s="65">
        <v>0</v>
      </c>
      <c r="F108" s="65">
        <v>0</v>
      </c>
      <c r="G108" s="65">
        <v>0</v>
      </c>
    </row>
    <row r="109" spans="1:8" x14ac:dyDescent="0.2">
      <c r="A109" s="63">
        <v>2118</v>
      </c>
      <c r="B109" s="61" t="s">
        <v>309</v>
      </c>
      <c r="C109" s="65">
        <v>7044183.0899999999</v>
      </c>
      <c r="D109" s="65">
        <v>7044183.0899999999</v>
      </c>
      <c r="E109" s="65">
        <v>0</v>
      </c>
      <c r="F109" s="65">
        <v>0</v>
      </c>
      <c r="G109" s="65">
        <v>0</v>
      </c>
    </row>
    <row r="110" spans="1:8" x14ac:dyDescent="0.2">
      <c r="A110" s="63">
        <v>2119</v>
      </c>
      <c r="B110" s="61" t="s">
        <v>310</v>
      </c>
      <c r="C110" s="65">
        <v>20555660.879999995</v>
      </c>
      <c r="D110" s="65">
        <v>20555660.879999995</v>
      </c>
      <c r="E110" s="65">
        <v>0</v>
      </c>
      <c r="F110" s="65">
        <v>0</v>
      </c>
      <c r="G110" s="65">
        <v>0</v>
      </c>
    </row>
    <row r="111" spans="1:8" x14ac:dyDescent="0.2">
      <c r="A111" s="63">
        <v>2120</v>
      </c>
      <c r="B111" s="61" t="s">
        <v>311</v>
      </c>
      <c r="C111" s="142">
        <f>+SUM(C112:C114)</f>
        <v>55004.04</v>
      </c>
      <c r="D111" s="142">
        <f>+SUM(D112:D114)</f>
        <v>55004.04</v>
      </c>
      <c r="E111" s="65">
        <v>0</v>
      </c>
      <c r="F111" s="65">
        <v>0</v>
      </c>
      <c r="G111" s="65">
        <v>0</v>
      </c>
    </row>
    <row r="112" spans="1:8" x14ac:dyDescent="0.2">
      <c r="A112" s="63">
        <v>2121</v>
      </c>
      <c r="B112" s="61" t="s">
        <v>312</v>
      </c>
      <c r="C112" s="65">
        <v>55000</v>
      </c>
      <c r="D112" s="65">
        <v>55000</v>
      </c>
      <c r="E112" s="65">
        <v>0</v>
      </c>
      <c r="F112" s="65">
        <v>0</v>
      </c>
      <c r="G112" s="65">
        <v>0</v>
      </c>
    </row>
    <row r="113" spans="1:8" x14ac:dyDescent="0.2">
      <c r="A113" s="63">
        <v>2122</v>
      </c>
      <c r="B113" s="61" t="s">
        <v>313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</row>
    <row r="114" spans="1:8" x14ac:dyDescent="0.2">
      <c r="A114" s="63">
        <v>2129</v>
      </c>
      <c r="B114" s="61" t="s">
        <v>314</v>
      </c>
      <c r="C114" s="65">
        <v>4.04</v>
      </c>
      <c r="D114" s="65">
        <v>4.04</v>
      </c>
      <c r="E114" s="65">
        <v>0</v>
      </c>
      <c r="F114" s="65">
        <v>0</v>
      </c>
      <c r="G114" s="65">
        <v>0</v>
      </c>
    </row>
    <row r="116" spans="1:8" x14ac:dyDescent="0.2">
      <c r="A116" s="60" t="s">
        <v>636</v>
      </c>
      <c r="B116" s="60"/>
      <c r="C116" s="60"/>
      <c r="D116" s="60"/>
      <c r="E116" s="60"/>
      <c r="F116" s="60"/>
      <c r="G116" s="60"/>
      <c r="H116" s="60"/>
    </row>
    <row r="117" spans="1:8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238</v>
      </c>
      <c r="F117" s="62"/>
      <c r="G117" s="62"/>
      <c r="H117" s="62"/>
    </row>
    <row r="118" spans="1:8" x14ac:dyDescent="0.2">
      <c r="A118" s="63">
        <v>2160</v>
      </c>
      <c r="B118" s="61" t="s">
        <v>315</v>
      </c>
      <c r="C118" s="142">
        <f>+SUM(C119:C124)</f>
        <v>1100601.04</v>
      </c>
    </row>
    <row r="119" spans="1:8" x14ac:dyDescent="0.2">
      <c r="A119" s="63">
        <v>2161</v>
      </c>
      <c r="B119" s="61" t="s">
        <v>316</v>
      </c>
      <c r="C119" s="65">
        <v>0</v>
      </c>
    </row>
    <row r="120" spans="1:8" x14ac:dyDescent="0.2">
      <c r="A120" s="63">
        <v>2162</v>
      </c>
      <c r="B120" s="61" t="s">
        <v>317</v>
      </c>
      <c r="C120" s="65">
        <v>409361.04</v>
      </c>
    </row>
    <row r="121" spans="1:8" x14ac:dyDescent="0.2">
      <c r="A121" s="63">
        <v>2163</v>
      </c>
      <c r="B121" s="61" t="s">
        <v>318</v>
      </c>
      <c r="C121" s="65">
        <v>0</v>
      </c>
    </row>
    <row r="122" spans="1:8" x14ac:dyDescent="0.2">
      <c r="A122" s="63">
        <v>2164</v>
      </c>
      <c r="B122" s="61" t="s">
        <v>319</v>
      </c>
      <c r="C122" s="65">
        <v>0</v>
      </c>
    </row>
    <row r="123" spans="1:8" x14ac:dyDescent="0.2">
      <c r="A123" s="63">
        <v>2165</v>
      </c>
      <c r="B123" s="61" t="s">
        <v>320</v>
      </c>
      <c r="C123" s="65">
        <v>691240</v>
      </c>
    </row>
    <row r="124" spans="1:8" x14ac:dyDescent="0.2">
      <c r="A124" s="63">
        <v>2166</v>
      </c>
      <c r="B124" s="61" t="s">
        <v>321</v>
      </c>
      <c r="C124" s="65">
        <v>0</v>
      </c>
    </row>
    <row r="125" spans="1:8" x14ac:dyDescent="0.2">
      <c r="A125" s="63">
        <v>2250</v>
      </c>
      <c r="B125" s="61" t="s">
        <v>322</v>
      </c>
      <c r="C125" s="142">
        <f>+SUM(C126:C131)</f>
        <v>0</v>
      </c>
    </row>
    <row r="126" spans="1:8" x14ac:dyDescent="0.2">
      <c r="A126" s="63">
        <v>2251</v>
      </c>
      <c r="B126" s="61" t="s">
        <v>323</v>
      </c>
      <c r="C126" s="65">
        <v>0</v>
      </c>
    </row>
    <row r="127" spans="1:8" x14ac:dyDescent="0.2">
      <c r="A127" s="63">
        <v>2252</v>
      </c>
      <c r="B127" s="61" t="s">
        <v>324</v>
      </c>
      <c r="C127" s="65">
        <v>0</v>
      </c>
    </row>
    <row r="128" spans="1:8" x14ac:dyDescent="0.2">
      <c r="A128" s="63">
        <v>2253</v>
      </c>
      <c r="B128" s="61" t="s">
        <v>325</v>
      </c>
      <c r="C128" s="65">
        <v>0</v>
      </c>
    </row>
    <row r="129" spans="1:8" x14ac:dyDescent="0.2">
      <c r="A129" s="63">
        <v>2254</v>
      </c>
      <c r="B129" s="61" t="s">
        <v>326</v>
      </c>
      <c r="C129" s="65">
        <v>0</v>
      </c>
    </row>
    <row r="130" spans="1:8" x14ac:dyDescent="0.2">
      <c r="A130" s="63">
        <v>2255</v>
      </c>
      <c r="B130" s="61" t="s">
        <v>327</v>
      </c>
      <c r="C130" s="65">
        <v>0</v>
      </c>
    </row>
    <row r="131" spans="1:8" x14ac:dyDescent="0.2">
      <c r="A131" s="63">
        <v>2256</v>
      </c>
      <c r="B131" s="61" t="s">
        <v>328</v>
      </c>
      <c r="C131" s="65">
        <v>0</v>
      </c>
    </row>
    <row r="133" spans="1:8" x14ac:dyDescent="0.2">
      <c r="A133" s="60" t="s">
        <v>637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238</v>
      </c>
      <c r="F134" s="64"/>
      <c r="G134" s="64"/>
      <c r="H134" s="64"/>
    </row>
    <row r="135" spans="1:8" x14ac:dyDescent="0.2">
      <c r="A135" s="63">
        <v>2159</v>
      </c>
      <c r="B135" s="61" t="s">
        <v>329</v>
      </c>
      <c r="C135" s="65">
        <v>0</v>
      </c>
    </row>
    <row r="136" spans="1:8" x14ac:dyDescent="0.2">
      <c r="A136" s="63">
        <v>2199</v>
      </c>
      <c r="B136" s="61" t="s">
        <v>330</v>
      </c>
      <c r="C136" s="65">
        <v>28458610.469999999</v>
      </c>
    </row>
    <row r="137" spans="1:8" x14ac:dyDescent="0.2">
      <c r="A137" s="63">
        <v>2240</v>
      </c>
      <c r="B137" s="61" t="s">
        <v>331</v>
      </c>
      <c r="C137" s="65">
        <v>0</v>
      </c>
    </row>
    <row r="138" spans="1:8" x14ac:dyDescent="0.2">
      <c r="A138" s="63">
        <v>2241</v>
      </c>
      <c r="B138" s="61" t="s">
        <v>332</v>
      </c>
      <c r="C138" s="65">
        <v>0</v>
      </c>
    </row>
    <row r="139" spans="1:8" x14ac:dyDescent="0.2">
      <c r="A139" s="63">
        <v>2242</v>
      </c>
      <c r="B139" s="61" t="s">
        <v>333</v>
      </c>
      <c r="C139" s="65">
        <v>0</v>
      </c>
    </row>
    <row r="140" spans="1:8" x14ac:dyDescent="0.2">
      <c r="A140" s="63">
        <v>2249</v>
      </c>
      <c r="B140" s="61" t="s">
        <v>334</v>
      </c>
      <c r="C140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2"/>
      <c r="B3" s="26"/>
    </row>
    <row r="4" spans="1:2" ht="15" customHeight="1" x14ac:dyDescent="0.2">
      <c r="A4" s="133" t="s">
        <v>1</v>
      </c>
      <c r="B4" s="47" t="s">
        <v>111</v>
      </c>
    </row>
    <row r="5" spans="1:2" ht="15" customHeight="1" x14ac:dyDescent="0.2">
      <c r="A5" s="131"/>
      <c r="B5" s="47" t="s">
        <v>82</v>
      </c>
    </row>
    <row r="6" spans="1:2" ht="15" customHeight="1" x14ac:dyDescent="0.2">
      <c r="A6" s="131"/>
      <c r="B6" s="45" t="s">
        <v>183</v>
      </c>
    </row>
    <row r="7" spans="1:2" ht="15" customHeight="1" x14ac:dyDescent="0.2">
      <c r="A7" s="131"/>
      <c r="B7" s="47" t="s">
        <v>83</v>
      </c>
    </row>
    <row r="8" spans="1:2" x14ac:dyDescent="0.2">
      <c r="A8" s="131"/>
    </row>
    <row r="9" spans="1:2" ht="15" customHeight="1" x14ac:dyDescent="0.2">
      <c r="A9" s="133" t="s">
        <v>3</v>
      </c>
      <c r="B9" s="47" t="s">
        <v>161</v>
      </c>
    </row>
    <row r="10" spans="1:2" ht="15" customHeight="1" x14ac:dyDescent="0.2">
      <c r="A10" s="131"/>
      <c r="B10" s="47" t="s">
        <v>160</v>
      </c>
    </row>
    <row r="11" spans="1:2" ht="15" customHeight="1" x14ac:dyDescent="0.2">
      <c r="A11" s="131"/>
      <c r="B11" s="47" t="s">
        <v>159</v>
      </c>
    </row>
    <row r="12" spans="1:2" ht="15" customHeight="1" x14ac:dyDescent="0.2">
      <c r="A12" s="131"/>
      <c r="B12" s="47" t="s">
        <v>84</v>
      </c>
    </row>
    <row r="13" spans="1:2" ht="15" customHeight="1" x14ac:dyDescent="0.2">
      <c r="A13" s="131"/>
      <c r="B13" s="47" t="s">
        <v>162</v>
      </c>
    </row>
    <row r="14" spans="1:2" x14ac:dyDescent="0.2">
      <c r="A14" s="131"/>
    </row>
    <row r="15" spans="1:2" ht="15" customHeight="1" x14ac:dyDescent="0.2">
      <c r="A15" s="133" t="s">
        <v>5</v>
      </c>
      <c r="B15" s="48" t="s">
        <v>85</v>
      </c>
    </row>
    <row r="16" spans="1:2" ht="15" customHeight="1" x14ac:dyDescent="0.2">
      <c r="A16" s="131"/>
      <c r="B16" s="48" t="s">
        <v>86</v>
      </c>
    </row>
    <row r="17" spans="1:2" ht="15" customHeight="1" x14ac:dyDescent="0.2">
      <c r="A17" s="131"/>
      <c r="B17" s="48" t="s">
        <v>87</v>
      </c>
    </row>
    <row r="18" spans="1:2" ht="15" customHeight="1" x14ac:dyDescent="0.2">
      <c r="A18" s="131"/>
      <c r="B18" s="47" t="s">
        <v>88</v>
      </c>
    </row>
    <row r="19" spans="1:2" ht="15" customHeight="1" x14ac:dyDescent="0.2">
      <c r="A19" s="131"/>
      <c r="B19" s="37" t="s">
        <v>171</v>
      </c>
    </row>
    <row r="20" spans="1:2" x14ac:dyDescent="0.2">
      <c r="A20" s="131"/>
    </row>
    <row r="21" spans="1:2" ht="15" customHeight="1" x14ac:dyDescent="0.2">
      <c r="A21" s="133" t="s">
        <v>167</v>
      </c>
      <c r="B21" s="1" t="s">
        <v>212</v>
      </c>
    </row>
    <row r="22" spans="1:2" ht="15" customHeight="1" x14ac:dyDescent="0.2">
      <c r="A22" s="131"/>
      <c r="B22" s="49" t="s">
        <v>213</v>
      </c>
    </row>
    <row r="23" spans="1:2" x14ac:dyDescent="0.2">
      <c r="A23" s="131"/>
    </row>
    <row r="24" spans="1:2" ht="15" customHeight="1" x14ac:dyDescent="0.2">
      <c r="A24" s="133" t="s">
        <v>7</v>
      </c>
      <c r="B24" s="37" t="s">
        <v>89</v>
      </c>
    </row>
    <row r="25" spans="1:2" ht="15" customHeight="1" x14ac:dyDescent="0.2">
      <c r="A25" s="131"/>
      <c r="B25" s="37" t="s">
        <v>163</v>
      </c>
    </row>
    <row r="26" spans="1:2" ht="15" customHeight="1" x14ac:dyDescent="0.2">
      <c r="A26" s="131"/>
      <c r="B26" s="37" t="s">
        <v>164</v>
      </c>
    </row>
    <row r="27" spans="1:2" x14ac:dyDescent="0.2">
      <c r="A27" s="131"/>
    </row>
    <row r="28" spans="1:2" ht="15" customHeight="1" x14ac:dyDescent="0.2">
      <c r="A28" s="133" t="s">
        <v>8</v>
      </c>
      <c r="B28" s="37" t="s">
        <v>90</v>
      </c>
    </row>
    <row r="29" spans="1:2" ht="15" customHeight="1" x14ac:dyDescent="0.2">
      <c r="A29" s="131"/>
      <c r="B29" s="37" t="s">
        <v>170</v>
      </c>
    </row>
    <row r="30" spans="1:2" ht="15" customHeight="1" x14ac:dyDescent="0.2">
      <c r="A30" s="131"/>
      <c r="B30" s="37" t="s">
        <v>91</v>
      </c>
    </row>
    <row r="31" spans="1:2" ht="15" customHeight="1" x14ac:dyDescent="0.2">
      <c r="A31" s="131"/>
      <c r="B31" s="50" t="s">
        <v>92</v>
      </c>
    </row>
    <row r="32" spans="1:2" x14ac:dyDescent="0.2">
      <c r="A32" s="131"/>
    </row>
    <row r="33" spans="1:2" ht="15" customHeight="1" x14ac:dyDescent="0.2">
      <c r="A33" s="133" t="s">
        <v>9</v>
      </c>
      <c r="B33" s="37" t="s">
        <v>93</v>
      </c>
    </row>
    <row r="34" spans="1:2" ht="15" customHeight="1" x14ac:dyDescent="0.2">
      <c r="A34" s="131"/>
      <c r="B34" s="37" t="s">
        <v>94</v>
      </c>
    </row>
    <row r="35" spans="1:2" x14ac:dyDescent="0.2">
      <c r="A35" s="131"/>
    </row>
    <row r="36" spans="1:2" ht="15" customHeight="1" x14ac:dyDescent="0.2">
      <c r="A36" s="133" t="s">
        <v>11</v>
      </c>
      <c r="B36" s="47" t="s">
        <v>165</v>
      </c>
    </row>
    <row r="37" spans="1:2" ht="15" customHeight="1" x14ac:dyDescent="0.2">
      <c r="A37" s="131"/>
      <c r="B37" s="47" t="s">
        <v>172</v>
      </c>
    </row>
    <row r="38" spans="1:2" ht="15" customHeight="1" x14ac:dyDescent="0.2">
      <c r="A38" s="131"/>
      <c r="B38" s="51" t="s">
        <v>217</v>
      </c>
    </row>
    <row r="39" spans="1:2" ht="15" customHeight="1" x14ac:dyDescent="0.2">
      <c r="A39" s="131"/>
      <c r="B39" s="47" t="s">
        <v>218</v>
      </c>
    </row>
    <row r="40" spans="1:2" ht="15" customHeight="1" x14ac:dyDescent="0.2">
      <c r="A40" s="131"/>
      <c r="B40" s="47" t="s">
        <v>168</v>
      </c>
    </row>
    <row r="41" spans="1:2" ht="15" customHeight="1" x14ac:dyDescent="0.2">
      <c r="A41" s="131"/>
      <c r="B41" s="47" t="s">
        <v>169</v>
      </c>
    </row>
    <row r="42" spans="1:2" x14ac:dyDescent="0.2">
      <c r="A42" s="131"/>
    </row>
    <row r="43" spans="1:2" ht="15" customHeight="1" x14ac:dyDescent="0.2">
      <c r="A43" s="133" t="s">
        <v>13</v>
      </c>
      <c r="B43" s="47" t="s">
        <v>173</v>
      </c>
    </row>
    <row r="44" spans="1:2" ht="15" customHeight="1" x14ac:dyDescent="0.2">
      <c r="A44" s="131"/>
      <c r="B44" s="47" t="s">
        <v>176</v>
      </c>
    </row>
    <row r="45" spans="1:2" ht="15" customHeight="1" x14ac:dyDescent="0.2">
      <c r="A45" s="131"/>
      <c r="B45" s="51" t="s">
        <v>219</v>
      </c>
    </row>
    <row r="46" spans="1:2" ht="15" customHeight="1" x14ac:dyDescent="0.2">
      <c r="A46" s="131"/>
      <c r="B46" s="47" t="s">
        <v>220</v>
      </c>
    </row>
    <row r="47" spans="1:2" ht="15" customHeight="1" x14ac:dyDescent="0.2">
      <c r="A47" s="131"/>
      <c r="B47" s="47" t="s">
        <v>175</v>
      </c>
    </row>
    <row r="48" spans="1:2" ht="15" customHeight="1" x14ac:dyDescent="0.2">
      <c r="A48" s="131"/>
      <c r="B48" s="47" t="s">
        <v>174</v>
      </c>
    </row>
    <row r="49" spans="1:2" x14ac:dyDescent="0.2">
      <c r="A49" s="131"/>
    </row>
    <row r="50" spans="1:2" ht="25.5" customHeight="1" x14ac:dyDescent="0.2">
      <c r="A50" s="133" t="s">
        <v>15</v>
      </c>
      <c r="B50" s="45" t="s">
        <v>197</v>
      </c>
    </row>
    <row r="51" spans="1:2" x14ac:dyDescent="0.2">
      <c r="A51" s="131"/>
    </row>
    <row r="52" spans="1:2" ht="15" customHeight="1" x14ac:dyDescent="0.2">
      <c r="A52" s="133" t="s">
        <v>17</v>
      </c>
      <c r="B52" s="47" t="s">
        <v>96</v>
      </c>
    </row>
    <row r="53" spans="1:2" x14ac:dyDescent="0.2">
      <c r="A53" s="131"/>
    </row>
    <row r="54" spans="1:2" ht="15" customHeight="1" x14ac:dyDescent="0.2">
      <c r="A54" s="133" t="s">
        <v>19</v>
      </c>
      <c r="B54" s="48" t="s">
        <v>97</v>
      </c>
    </row>
    <row r="55" spans="1:2" ht="15" customHeight="1" x14ac:dyDescent="0.2">
      <c r="A55" s="131"/>
      <c r="B55" s="48" t="s">
        <v>98</v>
      </c>
    </row>
    <row r="56" spans="1:2" ht="15" customHeight="1" x14ac:dyDescent="0.2">
      <c r="A56" s="131"/>
      <c r="B56" s="48" t="s">
        <v>99</v>
      </c>
    </row>
    <row r="57" spans="1:2" ht="15" customHeight="1" x14ac:dyDescent="0.2">
      <c r="A57" s="131"/>
      <c r="B57" s="48" t="s">
        <v>100</v>
      </c>
    </row>
    <row r="58" spans="1:2" ht="15" customHeight="1" x14ac:dyDescent="0.2">
      <c r="A58" s="131"/>
      <c r="B58" s="48" t="s">
        <v>101</v>
      </c>
    </row>
    <row r="59" spans="1:2" x14ac:dyDescent="0.2">
      <c r="A59" s="131"/>
    </row>
    <row r="60" spans="1:2" ht="15" customHeight="1" x14ac:dyDescent="0.2">
      <c r="A60" s="133" t="s">
        <v>21</v>
      </c>
      <c r="B60" s="37" t="s">
        <v>102</v>
      </c>
    </row>
    <row r="61" spans="1:2" ht="15" customHeight="1" x14ac:dyDescent="0.2">
      <c r="A61" s="133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6"/>
  <sheetViews>
    <sheetView zoomScaleNormal="100" workbookViewId="0">
      <selection activeCell="C43" sqref="C43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9.7109375" style="61" customWidth="1"/>
    <col min="6" max="16384" width="9.140625" style="61"/>
  </cols>
  <sheetData>
    <row r="1" spans="1:6" s="67" customFormat="1" ht="18.95" customHeight="1" x14ac:dyDescent="0.25">
      <c r="A1" s="163" t="str">
        <f>ESF!A1</f>
        <v>Universidad de Guanajuato</v>
      </c>
      <c r="B1" s="163"/>
      <c r="C1" s="163"/>
      <c r="D1" s="55" t="s">
        <v>222</v>
      </c>
      <c r="E1" s="66">
        <f>'Notas a los Edos Financieros'!E1</f>
        <v>2019</v>
      </c>
    </row>
    <row r="2" spans="1:6" s="57" customFormat="1" ht="18.95" customHeight="1" x14ac:dyDescent="0.25">
      <c r="A2" s="163" t="s">
        <v>335</v>
      </c>
      <c r="B2" s="163"/>
      <c r="C2" s="163"/>
      <c r="D2" s="55" t="s">
        <v>224</v>
      </c>
      <c r="E2" s="66" t="str">
        <f>'Notas a los Edos Financieros'!E2</f>
        <v>Trimestral</v>
      </c>
    </row>
    <row r="3" spans="1:6" s="57" customFormat="1" ht="18.95" customHeight="1" x14ac:dyDescent="0.25">
      <c r="A3" s="163" t="str">
        <f>ESF!A3</f>
        <v>Correspondiente del 01 de Enero al 30 de Junio 2019</v>
      </c>
      <c r="B3" s="163"/>
      <c r="C3" s="163"/>
      <c r="D3" s="55" t="s">
        <v>226</v>
      </c>
      <c r="E3" s="66">
        <f>'Notas a los Edos Financieros'!E3</f>
        <v>2</v>
      </c>
    </row>
    <row r="4" spans="1:6" x14ac:dyDescent="0.2">
      <c r="A4" s="59" t="s">
        <v>227</v>
      </c>
      <c r="B4" s="60"/>
      <c r="C4" s="60"/>
      <c r="D4" s="60"/>
      <c r="E4" s="60"/>
    </row>
    <row r="6" spans="1:6" x14ac:dyDescent="0.2">
      <c r="A6" s="86" t="s">
        <v>615</v>
      </c>
      <c r="B6" s="86"/>
      <c r="C6" s="86"/>
      <c r="D6" s="86"/>
      <c r="E6" s="86"/>
    </row>
    <row r="7" spans="1:6" x14ac:dyDescent="0.2">
      <c r="A7" s="87" t="s">
        <v>180</v>
      </c>
      <c r="B7" s="87" t="s">
        <v>177</v>
      </c>
      <c r="C7" s="87" t="s">
        <v>178</v>
      </c>
      <c r="D7" s="87" t="s">
        <v>336</v>
      </c>
      <c r="E7" s="87"/>
      <c r="F7" s="61" t="s">
        <v>653</v>
      </c>
    </row>
    <row r="8" spans="1:6" x14ac:dyDescent="0.2">
      <c r="A8" s="143">
        <v>4100</v>
      </c>
      <c r="B8" s="144" t="s">
        <v>337</v>
      </c>
      <c r="C8" s="145">
        <f>+SUM(C9,C19,C25,C28,C34,C37,C46)</f>
        <v>265697363.67999998</v>
      </c>
      <c r="D8" s="146"/>
      <c r="E8" s="147"/>
      <c r="F8" s="61" t="str">
        <f>+RIGHT(A8,1)</f>
        <v>0</v>
      </c>
    </row>
    <row r="9" spans="1:6" x14ac:dyDescent="0.2">
      <c r="A9" s="143">
        <v>4110</v>
      </c>
      <c r="B9" s="144" t="s">
        <v>338</v>
      </c>
      <c r="C9" s="145">
        <f>+SUM(C10:C18)</f>
        <v>0</v>
      </c>
      <c r="D9" s="146"/>
      <c r="E9" s="147"/>
      <c r="F9" s="61" t="str">
        <f t="shared" ref="F9:F72" si="0">+RIGHT(A9,1)</f>
        <v>0</v>
      </c>
    </row>
    <row r="10" spans="1:6" x14ac:dyDescent="0.2">
      <c r="A10" s="148">
        <v>4111</v>
      </c>
      <c r="B10" s="146" t="s">
        <v>339</v>
      </c>
      <c r="C10" s="149">
        <v>0</v>
      </c>
      <c r="D10" s="146"/>
      <c r="E10" s="147"/>
      <c r="F10" s="61" t="str">
        <f t="shared" si="0"/>
        <v>1</v>
      </c>
    </row>
    <row r="11" spans="1:6" x14ac:dyDescent="0.2">
      <c r="A11" s="148">
        <v>4112</v>
      </c>
      <c r="B11" s="146" t="s">
        <v>340</v>
      </c>
      <c r="C11" s="149">
        <v>0</v>
      </c>
      <c r="D11" s="146"/>
      <c r="E11" s="147"/>
      <c r="F11" s="61" t="str">
        <f t="shared" si="0"/>
        <v>2</v>
      </c>
    </row>
    <row r="12" spans="1:6" x14ac:dyDescent="0.2">
      <c r="A12" s="148">
        <v>4113</v>
      </c>
      <c r="B12" s="146" t="s">
        <v>341</v>
      </c>
      <c r="C12" s="149">
        <v>0</v>
      </c>
      <c r="D12" s="146"/>
      <c r="E12" s="147"/>
      <c r="F12" s="61" t="str">
        <f t="shared" si="0"/>
        <v>3</v>
      </c>
    </row>
    <row r="13" spans="1:6" x14ac:dyDescent="0.2">
      <c r="A13" s="148">
        <v>4114</v>
      </c>
      <c r="B13" s="146" t="s">
        <v>342</v>
      </c>
      <c r="C13" s="149">
        <v>0</v>
      </c>
      <c r="D13" s="146"/>
      <c r="E13" s="147"/>
      <c r="F13" s="61" t="str">
        <f t="shared" si="0"/>
        <v>4</v>
      </c>
    </row>
    <row r="14" spans="1:6" x14ac:dyDescent="0.2">
      <c r="A14" s="148">
        <v>4115</v>
      </c>
      <c r="B14" s="146" t="s">
        <v>343</v>
      </c>
      <c r="C14" s="149">
        <v>0</v>
      </c>
      <c r="D14" s="146"/>
      <c r="E14" s="147"/>
      <c r="F14" s="61" t="str">
        <f t="shared" si="0"/>
        <v>5</v>
      </c>
    </row>
    <row r="15" spans="1:6" x14ac:dyDescent="0.2">
      <c r="A15" s="148">
        <v>4116</v>
      </c>
      <c r="B15" s="146" t="s">
        <v>344</v>
      </c>
      <c r="C15" s="149">
        <v>0</v>
      </c>
      <c r="D15" s="146"/>
      <c r="E15" s="147"/>
      <c r="F15" s="61" t="str">
        <f t="shared" si="0"/>
        <v>6</v>
      </c>
    </row>
    <row r="16" spans="1:6" x14ac:dyDescent="0.2">
      <c r="A16" s="148">
        <v>4117</v>
      </c>
      <c r="B16" s="146" t="s">
        <v>345</v>
      </c>
      <c r="C16" s="149">
        <v>0</v>
      </c>
      <c r="D16" s="146"/>
      <c r="E16" s="147"/>
      <c r="F16" s="61" t="str">
        <f t="shared" si="0"/>
        <v>7</v>
      </c>
    </row>
    <row r="17" spans="1:6" ht="22.5" x14ac:dyDescent="0.2">
      <c r="A17" s="148">
        <v>4118</v>
      </c>
      <c r="B17" s="150" t="s">
        <v>534</v>
      </c>
      <c r="C17" s="149">
        <v>0</v>
      </c>
      <c r="D17" s="146"/>
      <c r="E17" s="147"/>
      <c r="F17" s="61" t="str">
        <f t="shared" si="0"/>
        <v>8</v>
      </c>
    </row>
    <row r="18" spans="1:6" x14ac:dyDescent="0.2">
      <c r="A18" s="148">
        <v>4119</v>
      </c>
      <c r="B18" s="146" t="s">
        <v>346</v>
      </c>
      <c r="C18" s="149">
        <v>0</v>
      </c>
      <c r="D18" s="146"/>
      <c r="E18" s="147"/>
      <c r="F18" s="61" t="str">
        <f t="shared" si="0"/>
        <v>9</v>
      </c>
    </row>
    <row r="19" spans="1:6" x14ac:dyDescent="0.2">
      <c r="A19" s="143">
        <v>4120</v>
      </c>
      <c r="B19" s="144" t="s">
        <v>347</v>
      </c>
      <c r="C19" s="145">
        <f>+SUM(C20:C24)</f>
        <v>22341395.060000002</v>
      </c>
      <c r="D19" s="146"/>
      <c r="E19" s="147"/>
      <c r="F19" s="61" t="str">
        <f t="shared" si="0"/>
        <v>0</v>
      </c>
    </row>
    <row r="20" spans="1:6" x14ac:dyDescent="0.2">
      <c r="A20" s="148">
        <v>4121</v>
      </c>
      <c r="B20" s="146" t="s">
        <v>348</v>
      </c>
      <c r="C20" s="149">
        <v>0</v>
      </c>
      <c r="D20" s="146"/>
      <c r="E20" s="147"/>
      <c r="F20" s="61" t="str">
        <f t="shared" si="0"/>
        <v>1</v>
      </c>
    </row>
    <row r="21" spans="1:6" x14ac:dyDescent="0.2">
      <c r="A21" s="148">
        <v>4122</v>
      </c>
      <c r="B21" s="146" t="s">
        <v>535</v>
      </c>
      <c r="C21" s="149">
        <v>0</v>
      </c>
      <c r="D21" s="146"/>
      <c r="E21" s="147"/>
      <c r="F21" s="61" t="str">
        <f t="shared" si="0"/>
        <v>2</v>
      </c>
    </row>
    <row r="22" spans="1:6" x14ac:dyDescent="0.2">
      <c r="A22" s="148">
        <v>4123</v>
      </c>
      <c r="B22" s="146" t="s">
        <v>349</v>
      </c>
      <c r="C22" s="149">
        <v>11353265.140000001</v>
      </c>
      <c r="D22" s="146"/>
      <c r="E22" s="147"/>
      <c r="F22" s="61" t="str">
        <f t="shared" si="0"/>
        <v>3</v>
      </c>
    </row>
    <row r="23" spans="1:6" x14ac:dyDescent="0.2">
      <c r="A23" s="148">
        <v>4124</v>
      </c>
      <c r="B23" s="146" t="s">
        <v>350</v>
      </c>
      <c r="C23" s="149">
        <v>0</v>
      </c>
      <c r="D23" s="146"/>
      <c r="E23" s="147"/>
      <c r="F23" s="61" t="str">
        <f t="shared" si="0"/>
        <v>4</v>
      </c>
    </row>
    <row r="24" spans="1:6" x14ac:dyDescent="0.2">
      <c r="A24" s="148">
        <v>4129</v>
      </c>
      <c r="B24" s="146" t="s">
        <v>351</v>
      </c>
      <c r="C24" s="149">
        <v>10988129.92</v>
      </c>
      <c r="D24" s="146"/>
      <c r="E24" s="147"/>
      <c r="F24" s="61" t="str">
        <f t="shared" si="0"/>
        <v>9</v>
      </c>
    </row>
    <row r="25" spans="1:6" x14ac:dyDescent="0.2">
      <c r="A25" s="143">
        <v>4130</v>
      </c>
      <c r="B25" s="144" t="s">
        <v>352</v>
      </c>
      <c r="C25" s="145">
        <v>0</v>
      </c>
      <c r="D25" s="146"/>
      <c r="E25" s="147"/>
      <c r="F25" s="61" t="str">
        <f t="shared" si="0"/>
        <v>0</v>
      </c>
    </row>
    <row r="26" spans="1:6" x14ac:dyDescent="0.2">
      <c r="A26" s="148">
        <v>4131</v>
      </c>
      <c r="B26" s="146" t="s">
        <v>353</v>
      </c>
      <c r="C26" s="149">
        <v>0</v>
      </c>
      <c r="D26" s="146"/>
      <c r="E26" s="147"/>
      <c r="F26" s="61" t="str">
        <f t="shared" si="0"/>
        <v>1</v>
      </c>
    </row>
    <row r="27" spans="1:6" ht="22.5" x14ac:dyDescent="0.2">
      <c r="A27" s="148">
        <v>4132</v>
      </c>
      <c r="B27" s="150" t="s">
        <v>536</v>
      </c>
      <c r="C27" s="149">
        <v>0</v>
      </c>
      <c r="D27" s="146"/>
      <c r="E27" s="147"/>
      <c r="F27" s="61" t="str">
        <f t="shared" si="0"/>
        <v>2</v>
      </c>
    </row>
    <row r="28" spans="1:6" x14ac:dyDescent="0.2">
      <c r="A28" s="143">
        <v>4140</v>
      </c>
      <c r="B28" s="144" t="s">
        <v>354</v>
      </c>
      <c r="C28" s="145">
        <v>0</v>
      </c>
      <c r="D28" s="146"/>
      <c r="E28" s="147"/>
      <c r="F28" s="61" t="str">
        <f t="shared" si="0"/>
        <v>0</v>
      </c>
    </row>
    <row r="29" spans="1:6" x14ac:dyDescent="0.2">
      <c r="A29" s="148">
        <v>4141</v>
      </c>
      <c r="B29" s="146" t="s">
        <v>355</v>
      </c>
      <c r="C29" s="149">
        <v>0</v>
      </c>
      <c r="D29" s="146"/>
      <c r="E29" s="147"/>
      <c r="F29" s="61" t="str">
        <f t="shared" si="0"/>
        <v>1</v>
      </c>
    </row>
    <row r="30" spans="1:6" x14ac:dyDescent="0.2">
      <c r="A30" s="148">
        <v>4143</v>
      </c>
      <c r="B30" s="146" t="s">
        <v>356</v>
      </c>
      <c r="C30" s="149">
        <v>0</v>
      </c>
      <c r="D30" s="146"/>
      <c r="E30" s="147"/>
      <c r="F30" s="61" t="str">
        <f t="shared" si="0"/>
        <v>3</v>
      </c>
    </row>
    <row r="31" spans="1:6" x14ac:dyDescent="0.2">
      <c r="A31" s="148">
        <v>4144</v>
      </c>
      <c r="B31" s="146" t="s">
        <v>357</v>
      </c>
      <c r="C31" s="149">
        <v>0</v>
      </c>
      <c r="D31" s="146"/>
      <c r="E31" s="147"/>
      <c r="F31" s="61" t="str">
        <f t="shared" si="0"/>
        <v>4</v>
      </c>
    </row>
    <row r="32" spans="1:6" ht="22.5" x14ac:dyDescent="0.2">
      <c r="A32" s="148">
        <v>4145</v>
      </c>
      <c r="B32" s="150" t="s">
        <v>537</v>
      </c>
      <c r="C32" s="149">
        <v>0</v>
      </c>
      <c r="D32" s="146"/>
      <c r="E32" s="147"/>
      <c r="F32" s="61" t="str">
        <f t="shared" si="0"/>
        <v>5</v>
      </c>
    </row>
    <row r="33" spans="1:6" x14ac:dyDescent="0.2">
      <c r="A33" s="148">
        <v>4149</v>
      </c>
      <c r="B33" s="146" t="s">
        <v>358</v>
      </c>
      <c r="C33" s="149">
        <v>0</v>
      </c>
      <c r="D33" s="146"/>
      <c r="E33" s="147"/>
      <c r="F33" s="61" t="str">
        <f t="shared" si="0"/>
        <v>9</v>
      </c>
    </row>
    <row r="34" spans="1:6" x14ac:dyDescent="0.2">
      <c r="A34" s="143">
        <v>4150</v>
      </c>
      <c r="B34" s="144" t="s">
        <v>538</v>
      </c>
      <c r="C34" s="145">
        <v>0</v>
      </c>
      <c r="D34" s="146"/>
      <c r="E34" s="147"/>
      <c r="F34" s="61" t="str">
        <f t="shared" si="0"/>
        <v>0</v>
      </c>
    </row>
    <row r="35" spans="1:6" x14ac:dyDescent="0.2">
      <c r="A35" s="148">
        <v>4151</v>
      </c>
      <c r="B35" s="146" t="s">
        <v>538</v>
      </c>
      <c r="C35" s="149">
        <v>0</v>
      </c>
      <c r="D35" s="146"/>
      <c r="E35" s="147"/>
      <c r="F35" s="61" t="str">
        <f t="shared" si="0"/>
        <v>1</v>
      </c>
    </row>
    <row r="36" spans="1:6" ht="22.5" x14ac:dyDescent="0.2">
      <c r="A36" s="148">
        <v>4154</v>
      </c>
      <c r="B36" s="150" t="s">
        <v>539</v>
      </c>
      <c r="C36" s="149">
        <v>0</v>
      </c>
      <c r="D36" s="146"/>
      <c r="E36" s="147"/>
      <c r="F36" s="61" t="str">
        <f t="shared" si="0"/>
        <v>4</v>
      </c>
    </row>
    <row r="37" spans="1:6" x14ac:dyDescent="0.2">
      <c r="A37" s="143">
        <v>4160</v>
      </c>
      <c r="B37" s="144" t="s">
        <v>540</v>
      </c>
      <c r="C37" s="145">
        <v>0</v>
      </c>
      <c r="D37" s="146"/>
      <c r="E37" s="147"/>
      <c r="F37" s="61" t="str">
        <f t="shared" si="0"/>
        <v>0</v>
      </c>
    </row>
    <row r="38" spans="1:6" x14ac:dyDescent="0.2">
      <c r="A38" s="148">
        <v>4161</v>
      </c>
      <c r="B38" s="146" t="s">
        <v>359</v>
      </c>
      <c r="C38" s="149">
        <v>0</v>
      </c>
      <c r="D38" s="146"/>
      <c r="E38" s="147"/>
      <c r="F38" s="61" t="str">
        <f t="shared" si="0"/>
        <v>1</v>
      </c>
    </row>
    <row r="39" spans="1:6" x14ac:dyDescent="0.2">
      <c r="A39" s="148">
        <v>4162</v>
      </c>
      <c r="B39" s="146" t="s">
        <v>360</v>
      </c>
      <c r="C39" s="149">
        <v>0</v>
      </c>
      <c r="D39" s="146"/>
      <c r="E39" s="147"/>
      <c r="F39" s="61" t="str">
        <f t="shared" si="0"/>
        <v>2</v>
      </c>
    </row>
    <row r="40" spans="1:6" x14ac:dyDescent="0.2">
      <c r="A40" s="148">
        <v>4163</v>
      </c>
      <c r="B40" s="146" t="s">
        <v>361</v>
      </c>
      <c r="C40" s="149">
        <v>0</v>
      </c>
      <c r="D40" s="146"/>
      <c r="E40" s="147"/>
      <c r="F40" s="61" t="str">
        <f t="shared" si="0"/>
        <v>3</v>
      </c>
    </row>
    <row r="41" spans="1:6" x14ac:dyDescent="0.2">
      <c r="A41" s="148">
        <v>4164</v>
      </c>
      <c r="B41" s="146" t="s">
        <v>362</v>
      </c>
      <c r="C41" s="149">
        <v>0</v>
      </c>
      <c r="D41" s="146"/>
      <c r="E41" s="147"/>
      <c r="F41" s="61" t="str">
        <f t="shared" si="0"/>
        <v>4</v>
      </c>
    </row>
    <row r="42" spans="1:6" x14ac:dyDescent="0.2">
      <c r="A42" s="148">
        <v>4165</v>
      </c>
      <c r="B42" s="146" t="s">
        <v>363</v>
      </c>
      <c r="C42" s="149">
        <v>0</v>
      </c>
      <c r="D42" s="146"/>
      <c r="E42" s="147"/>
      <c r="F42" s="61" t="str">
        <f t="shared" si="0"/>
        <v>5</v>
      </c>
    </row>
    <row r="43" spans="1:6" ht="22.5" x14ac:dyDescent="0.2">
      <c r="A43" s="148">
        <v>4166</v>
      </c>
      <c r="B43" s="150" t="s">
        <v>541</v>
      </c>
      <c r="C43" s="149">
        <v>0</v>
      </c>
      <c r="D43" s="146"/>
      <c r="E43" s="147"/>
      <c r="F43" s="61" t="str">
        <f t="shared" si="0"/>
        <v>6</v>
      </c>
    </row>
    <row r="44" spans="1:6" x14ac:dyDescent="0.2">
      <c r="A44" s="148">
        <v>4168</v>
      </c>
      <c r="B44" s="146" t="s">
        <v>364</v>
      </c>
      <c r="C44" s="149">
        <v>0</v>
      </c>
      <c r="D44" s="146"/>
      <c r="E44" s="147"/>
      <c r="F44" s="61" t="str">
        <f t="shared" si="0"/>
        <v>8</v>
      </c>
    </row>
    <row r="45" spans="1:6" x14ac:dyDescent="0.2">
      <c r="A45" s="148">
        <v>4169</v>
      </c>
      <c r="B45" s="146" t="s">
        <v>365</v>
      </c>
      <c r="C45" s="149">
        <v>0</v>
      </c>
      <c r="D45" s="146"/>
      <c r="E45" s="147"/>
      <c r="F45" s="61" t="str">
        <f t="shared" si="0"/>
        <v>9</v>
      </c>
    </row>
    <row r="46" spans="1:6" x14ac:dyDescent="0.2">
      <c r="A46" s="143">
        <v>4170</v>
      </c>
      <c r="B46" s="144" t="s">
        <v>542</v>
      </c>
      <c r="C46" s="145">
        <f>+SUM(C47:C54)</f>
        <v>243355968.61999997</v>
      </c>
      <c r="D46" s="146"/>
      <c r="E46" s="147"/>
      <c r="F46" s="61" t="str">
        <f t="shared" si="0"/>
        <v>0</v>
      </c>
    </row>
    <row r="47" spans="1:6" x14ac:dyDescent="0.2">
      <c r="A47" s="148">
        <v>4171</v>
      </c>
      <c r="B47" s="146" t="s">
        <v>543</v>
      </c>
      <c r="C47" s="149">
        <v>0</v>
      </c>
      <c r="D47" s="146"/>
      <c r="E47" s="147"/>
      <c r="F47" s="61" t="str">
        <f t="shared" si="0"/>
        <v>1</v>
      </c>
    </row>
    <row r="48" spans="1:6" x14ac:dyDescent="0.2">
      <c r="A48" s="148">
        <v>4172</v>
      </c>
      <c r="B48" s="146" t="s">
        <v>544</v>
      </c>
      <c r="C48" s="149">
        <v>0</v>
      </c>
      <c r="D48" s="146"/>
      <c r="E48" s="147"/>
      <c r="F48" s="61" t="str">
        <f t="shared" si="0"/>
        <v>2</v>
      </c>
    </row>
    <row r="49" spans="1:6" ht="22.5" x14ac:dyDescent="0.2">
      <c r="A49" s="148">
        <v>4173</v>
      </c>
      <c r="B49" s="150" t="s">
        <v>545</v>
      </c>
      <c r="C49" s="149">
        <v>0</v>
      </c>
      <c r="D49" s="146"/>
      <c r="E49" s="147"/>
      <c r="F49" s="61" t="str">
        <f t="shared" si="0"/>
        <v>3</v>
      </c>
    </row>
    <row r="50" spans="1:6" ht="22.5" x14ac:dyDescent="0.2">
      <c r="A50" s="148">
        <v>4174</v>
      </c>
      <c r="B50" s="150" t="s">
        <v>546</v>
      </c>
      <c r="C50" s="149">
        <v>0</v>
      </c>
      <c r="D50" s="146"/>
      <c r="E50" s="147"/>
      <c r="F50" s="61" t="str">
        <f t="shared" si="0"/>
        <v>4</v>
      </c>
    </row>
    <row r="51" spans="1:6" ht="22.5" x14ac:dyDescent="0.2">
      <c r="A51" s="148">
        <v>4175</v>
      </c>
      <c r="B51" s="150" t="s">
        <v>547</v>
      </c>
      <c r="C51" s="149">
        <v>0</v>
      </c>
      <c r="D51" s="146"/>
      <c r="E51" s="147"/>
      <c r="F51" s="61" t="str">
        <f t="shared" si="0"/>
        <v>5</v>
      </c>
    </row>
    <row r="52" spans="1:6" ht="22.5" x14ac:dyDescent="0.2">
      <c r="A52" s="148">
        <v>4176</v>
      </c>
      <c r="B52" s="150" t="s">
        <v>548</v>
      </c>
      <c r="C52" s="149">
        <v>0</v>
      </c>
      <c r="D52" s="146"/>
      <c r="E52" s="147"/>
      <c r="F52" s="61" t="str">
        <f t="shared" si="0"/>
        <v>6</v>
      </c>
    </row>
    <row r="53" spans="1:6" ht="22.5" x14ac:dyDescent="0.2">
      <c r="A53" s="148">
        <v>4177</v>
      </c>
      <c r="B53" s="150" t="s">
        <v>549</v>
      </c>
      <c r="C53" s="149">
        <v>0</v>
      </c>
      <c r="D53" s="146"/>
      <c r="E53" s="147"/>
      <c r="F53" s="61" t="str">
        <f t="shared" si="0"/>
        <v>7</v>
      </c>
    </row>
    <row r="54" spans="1:6" ht="22.5" x14ac:dyDescent="0.2">
      <c r="A54" s="148">
        <v>4178</v>
      </c>
      <c r="B54" s="150" t="s">
        <v>550</v>
      </c>
      <c r="C54" s="149">
        <v>243355968.61999997</v>
      </c>
      <c r="D54" s="146"/>
      <c r="E54" s="147"/>
      <c r="F54" s="61" t="str">
        <f t="shared" si="0"/>
        <v>8</v>
      </c>
    </row>
    <row r="55" spans="1:6" x14ac:dyDescent="0.2">
      <c r="A55" s="148"/>
      <c r="B55" s="150"/>
      <c r="C55" s="149"/>
      <c r="D55" s="146"/>
      <c r="E55" s="147"/>
      <c r="F55" s="61" t="str">
        <f t="shared" si="0"/>
        <v/>
      </c>
    </row>
    <row r="56" spans="1:6" x14ac:dyDescent="0.2">
      <c r="A56" s="151" t="s">
        <v>616</v>
      </c>
      <c r="B56" s="151"/>
      <c r="C56" s="151"/>
      <c r="D56" s="151"/>
      <c r="E56" s="151"/>
      <c r="F56" s="61" t="str">
        <f t="shared" si="0"/>
        <v>…</v>
      </c>
    </row>
    <row r="57" spans="1:6" x14ac:dyDescent="0.2">
      <c r="A57" s="152" t="s">
        <v>180</v>
      </c>
      <c r="B57" s="152" t="s">
        <v>177</v>
      </c>
      <c r="C57" s="152" t="s">
        <v>178</v>
      </c>
      <c r="D57" s="152" t="s">
        <v>336</v>
      </c>
      <c r="E57" s="152"/>
      <c r="F57" s="61" t="str">
        <f t="shared" si="0"/>
        <v>a</v>
      </c>
    </row>
    <row r="58" spans="1:6" ht="33.75" x14ac:dyDescent="0.2">
      <c r="A58" s="143">
        <v>4200</v>
      </c>
      <c r="B58" s="153" t="s">
        <v>551</v>
      </c>
      <c r="C58" s="145">
        <f>+SUM(C59,C65)</f>
        <v>1482377596.4100001</v>
      </c>
      <c r="D58" s="146"/>
      <c r="E58" s="147"/>
      <c r="F58" s="61" t="str">
        <f t="shared" si="0"/>
        <v>0</v>
      </c>
    </row>
    <row r="59" spans="1:6" ht="22.5" x14ac:dyDescent="0.2">
      <c r="A59" s="143">
        <v>4210</v>
      </c>
      <c r="B59" s="153" t="s">
        <v>552</v>
      </c>
      <c r="C59" s="145">
        <f>+SUM(C60:C64)</f>
        <v>13867235.370000001</v>
      </c>
      <c r="D59" s="146"/>
      <c r="E59" s="147"/>
      <c r="F59" s="61" t="str">
        <f t="shared" si="0"/>
        <v>0</v>
      </c>
    </row>
    <row r="60" spans="1:6" x14ac:dyDescent="0.2">
      <c r="A60" s="148">
        <v>4211</v>
      </c>
      <c r="B60" s="146" t="s">
        <v>366</v>
      </c>
      <c r="C60" s="149">
        <v>0</v>
      </c>
      <c r="D60" s="146"/>
      <c r="E60" s="147"/>
      <c r="F60" s="61" t="str">
        <f t="shared" si="0"/>
        <v>1</v>
      </c>
    </row>
    <row r="61" spans="1:6" x14ac:dyDescent="0.2">
      <c r="A61" s="148">
        <v>4212</v>
      </c>
      <c r="B61" s="146" t="s">
        <v>367</v>
      </c>
      <c r="C61" s="149">
        <v>0</v>
      </c>
      <c r="D61" s="146"/>
      <c r="E61" s="147"/>
      <c r="F61" s="61" t="str">
        <f t="shared" si="0"/>
        <v>2</v>
      </c>
    </row>
    <row r="62" spans="1:6" x14ac:dyDescent="0.2">
      <c r="A62" s="148">
        <v>4213</v>
      </c>
      <c r="B62" s="146" t="s">
        <v>368</v>
      </c>
      <c r="C62" s="149">
        <v>13867235.370000001</v>
      </c>
      <c r="D62" s="146"/>
      <c r="E62" s="147"/>
      <c r="F62" s="61" t="str">
        <f t="shared" si="0"/>
        <v>3</v>
      </c>
    </row>
    <row r="63" spans="1:6" x14ac:dyDescent="0.2">
      <c r="A63" s="148">
        <v>4214</v>
      </c>
      <c r="B63" s="146" t="s">
        <v>553</v>
      </c>
      <c r="C63" s="149">
        <v>0</v>
      </c>
      <c r="D63" s="146"/>
      <c r="E63" s="147"/>
      <c r="F63" s="61" t="str">
        <f t="shared" si="0"/>
        <v>4</v>
      </c>
    </row>
    <row r="64" spans="1:6" x14ac:dyDescent="0.2">
      <c r="A64" s="148">
        <v>4215</v>
      </c>
      <c r="B64" s="146" t="s">
        <v>554</v>
      </c>
      <c r="C64" s="149">
        <v>0</v>
      </c>
      <c r="D64" s="146"/>
      <c r="E64" s="147"/>
      <c r="F64" s="61" t="str">
        <f t="shared" si="0"/>
        <v>5</v>
      </c>
    </row>
    <row r="65" spans="1:6" x14ac:dyDescent="0.2">
      <c r="A65" s="143">
        <v>4220</v>
      </c>
      <c r="B65" s="144" t="s">
        <v>369</v>
      </c>
      <c r="C65" s="145">
        <f>+SUM(C66:C69)</f>
        <v>1468510361.0400002</v>
      </c>
      <c r="D65" s="146"/>
      <c r="E65" s="147"/>
      <c r="F65" s="61" t="str">
        <f t="shared" si="0"/>
        <v>0</v>
      </c>
    </row>
    <row r="66" spans="1:6" x14ac:dyDescent="0.2">
      <c r="A66" s="148">
        <v>4221</v>
      </c>
      <c r="B66" s="146" t="s">
        <v>370</v>
      </c>
      <c r="C66" s="149">
        <v>0</v>
      </c>
      <c r="D66" s="146"/>
      <c r="E66" s="147"/>
      <c r="F66" s="61" t="str">
        <f t="shared" si="0"/>
        <v>1</v>
      </c>
    </row>
    <row r="67" spans="1:6" x14ac:dyDescent="0.2">
      <c r="A67" s="148">
        <v>4223</v>
      </c>
      <c r="B67" s="146" t="s">
        <v>371</v>
      </c>
      <c r="C67" s="149">
        <v>1468510361.0400002</v>
      </c>
      <c r="D67" s="146"/>
      <c r="E67" s="147"/>
      <c r="F67" s="61" t="str">
        <f t="shared" si="0"/>
        <v>3</v>
      </c>
    </row>
    <row r="68" spans="1:6" x14ac:dyDescent="0.2">
      <c r="A68" s="148">
        <v>4225</v>
      </c>
      <c r="B68" s="146" t="s">
        <v>373</v>
      </c>
      <c r="C68" s="149">
        <v>0</v>
      </c>
      <c r="D68" s="146"/>
      <c r="E68" s="147"/>
      <c r="F68" s="61" t="str">
        <f t="shared" si="0"/>
        <v>5</v>
      </c>
    </row>
    <row r="69" spans="1:6" x14ac:dyDescent="0.2">
      <c r="A69" s="148">
        <v>4227</v>
      </c>
      <c r="B69" s="146" t="s">
        <v>555</v>
      </c>
      <c r="C69" s="149">
        <v>0</v>
      </c>
      <c r="D69" s="146"/>
      <c r="E69" s="147"/>
      <c r="F69" s="61" t="str">
        <f t="shared" si="0"/>
        <v>7</v>
      </c>
    </row>
    <row r="70" spans="1:6" x14ac:dyDescent="0.2">
      <c r="A70" s="147"/>
      <c r="B70" s="147"/>
      <c r="C70" s="147"/>
      <c r="D70" s="147"/>
      <c r="E70" s="147"/>
      <c r="F70" s="61" t="str">
        <f t="shared" si="0"/>
        <v/>
      </c>
    </row>
    <row r="71" spans="1:6" x14ac:dyDescent="0.2">
      <c r="A71" s="151" t="s">
        <v>617</v>
      </c>
      <c r="B71" s="151"/>
      <c r="C71" s="151"/>
      <c r="D71" s="151"/>
      <c r="E71" s="151"/>
      <c r="F71" s="61" t="str">
        <f t="shared" si="0"/>
        <v>S</v>
      </c>
    </row>
    <row r="72" spans="1:6" x14ac:dyDescent="0.2">
      <c r="A72" s="152" t="s">
        <v>180</v>
      </c>
      <c r="B72" s="152" t="s">
        <v>177</v>
      </c>
      <c r="C72" s="152" t="s">
        <v>178</v>
      </c>
      <c r="D72" s="152" t="s">
        <v>181</v>
      </c>
      <c r="E72" s="152" t="s">
        <v>238</v>
      </c>
      <c r="F72" s="61" t="str">
        <f t="shared" si="0"/>
        <v>a</v>
      </c>
    </row>
    <row r="73" spans="1:6" x14ac:dyDescent="0.2">
      <c r="A73" s="154">
        <v>4300</v>
      </c>
      <c r="B73" s="144" t="s">
        <v>374</v>
      </c>
      <c r="C73" s="145">
        <f>+SUM(C74,C77,C83,C85,C87)</f>
        <v>305093.83999999997</v>
      </c>
      <c r="D73" s="146"/>
      <c r="E73" s="146"/>
      <c r="F73" s="61" t="str">
        <f t="shared" ref="F73:F136" si="1">+RIGHT(A73,1)</f>
        <v>0</v>
      </c>
    </row>
    <row r="74" spans="1:6" x14ac:dyDescent="0.2">
      <c r="A74" s="154">
        <v>4310</v>
      </c>
      <c r="B74" s="144" t="s">
        <v>375</v>
      </c>
      <c r="C74" s="145">
        <f>+SUM(C75:C76)</f>
        <v>0</v>
      </c>
      <c r="D74" s="146"/>
      <c r="E74" s="146"/>
      <c r="F74" s="61" t="str">
        <f t="shared" si="1"/>
        <v>0</v>
      </c>
    </row>
    <row r="75" spans="1:6" x14ac:dyDescent="0.2">
      <c r="A75" s="155">
        <v>4311</v>
      </c>
      <c r="B75" s="146" t="s">
        <v>556</v>
      </c>
      <c r="C75" s="149">
        <v>0</v>
      </c>
      <c r="D75" s="146"/>
      <c r="E75" s="146"/>
      <c r="F75" s="61" t="str">
        <f t="shared" si="1"/>
        <v>1</v>
      </c>
    </row>
    <row r="76" spans="1:6" x14ac:dyDescent="0.2">
      <c r="A76" s="155">
        <v>4319</v>
      </c>
      <c r="B76" s="146" t="s">
        <v>376</v>
      </c>
      <c r="C76" s="149">
        <v>0</v>
      </c>
      <c r="D76" s="146"/>
      <c r="E76" s="146"/>
      <c r="F76" s="61" t="str">
        <f t="shared" si="1"/>
        <v>9</v>
      </c>
    </row>
    <row r="77" spans="1:6" x14ac:dyDescent="0.2">
      <c r="A77" s="154">
        <v>4320</v>
      </c>
      <c r="B77" s="144" t="s">
        <v>377</v>
      </c>
      <c r="C77" s="145">
        <f>+SUM(C78:C82)</f>
        <v>0</v>
      </c>
      <c r="D77" s="146"/>
      <c r="E77" s="146"/>
      <c r="F77" s="61" t="str">
        <f t="shared" si="1"/>
        <v>0</v>
      </c>
    </row>
    <row r="78" spans="1:6" x14ac:dyDescent="0.2">
      <c r="A78" s="155">
        <v>4321</v>
      </c>
      <c r="B78" s="146" t="s">
        <v>378</v>
      </c>
      <c r="C78" s="149">
        <v>0</v>
      </c>
      <c r="D78" s="146"/>
      <c r="E78" s="146"/>
      <c r="F78" s="61" t="str">
        <f t="shared" si="1"/>
        <v>1</v>
      </c>
    </row>
    <row r="79" spans="1:6" x14ac:dyDescent="0.2">
      <c r="A79" s="155">
        <v>4322</v>
      </c>
      <c r="B79" s="146" t="s">
        <v>379</v>
      </c>
      <c r="C79" s="149">
        <v>0</v>
      </c>
      <c r="D79" s="146"/>
      <c r="E79" s="146"/>
      <c r="F79" s="61" t="str">
        <f t="shared" si="1"/>
        <v>2</v>
      </c>
    </row>
    <row r="80" spans="1:6" x14ac:dyDescent="0.2">
      <c r="A80" s="155">
        <v>4323</v>
      </c>
      <c r="B80" s="146" t="s">
        <v>380</v>
      </c>
      <c r="C80" s="149">
        <v>0</v>
      </c>
      <c r="D80" s="146"/>
      <c r="E80" s="146"/>
      <c r="F80" s="61" t="str">
        <f t="shared" si="1"/>
        <v>3</v>
      </c>
    </row>
    <row r="81" spans="1:6" x14ac:dyDescent="0.2">
      <c r="A81" s="155">
        <v>4324</v>
      </c>
      <c r="B81" s="146" t="s">
        <v>381</v>
      </c>
      <c r="C81" s="149">
        <v>0</v>
      </c>
      <c r="D81" s="146"/>
      <c r="E81" s="146"/>
      <c r="F81" s="61" t="str">
        <f t="shared" si="1"/>
        <v>4</v>
      </c>
    </row>
    <row r="82" spans="1:6" x14ac:dyDescent="0.2">
      <c r="A82" s="155">
        <v>4325</v>
      </c>
      <c r="B82" s="146" t="s">
        <v>382</v>
      </c>
      <c r="C82" s="149">
        <v>0</v>
      </c>
      <c r="D82" s="146"/>
      <c r="E82" s="146"/>
      <c r="F82" s="61" t="str">
        <f t="shared" si="1"/>
        <v>5</v>
      </c>
    </row>
    <row r="83" spans="1:6" x14ac:dyDescent="0.2">
      <c r="A83" s="154">
        <v>4330</v>
      </c>
      <c r="B83" s="144" t="s">
        <v>383</v>
      </c>
      <c r="C83" s="145">
        <v>0</v>
      </c>
      <c r="D83" s="146"/>
      <c r="E83" s="146"/>
      <c r="F83" s="61" t="str">
        <f t="shared" si="1"/>
        <v>0</v>
      </c>
    </row>
    <row r="84" spans="1:6" x14ac:dyDescent="0.2">
      <c r="A84" s="155">
        <v>4331</v>
      </c>
      <c r="B84" s="146" t="s">
        <v>383</v>
      </c>
      <c r="C84" s="149">
        <v>0</v>
      </c>
      <c r="D84" s="146"/>
      <c r="E84" s="146"/>
      <c r="F84" s="61" t="str">
        <f t="shared" si="1"/>
        <v>1</v>
      </c>
    </row>
    <row r="85" spans="1:6" x14ac:dyDescent="0.2">
      <c r="A85" s="154">
        <v>4340</v>
      </c>
      <c r="B85" s="144" t="s">
        <v>384</v>
      </c>
      <c r="C85" s="145">
        <v>0</v>
      </c>
      <c r="D85" s="146"/>
      <c r="E85" s="146"/>
      <c r="F85" s="61" t="str">
        <f t="shared" si="1"/>
        <v>0</v>
      </c>
    </row>
    <row r="86" spans="1:6" x14ac:dyDescent="0.2">
      <c r="A86" s="155">
        <v>4341</v>
      </c>
      <c r="B86" s="146" t="s">
        <v>384</v>
      </c>
      <c r="C86" s="149">
        <v>0</v>
      </c>
      <c r="D86" s="146"/>
      <c r="E86" s="146"/>
      <c r="F86" s="61" t="str">
        <f t="shared" si="1"/>
        <v>1</v>
      </c>
    </row>
    <row r="87" spans="1:6" x14ac:dyDescent="0.2">
      <c r="A87" s="154">
        <v>4390</v>
      </c>
      <c r="B87" s="144" t="s">
        <v>385</v>
      </c>
      <c r="C87" s="145">
        <f>+SUM(C88:C94)</f>
        <v>305093.83999999997</v>
      </c>
      <c r="D87" s="146"/>
      <c r="E87" s="146"/>
      <c r="F87" s="61" t="str">
        <f t="shared" si="1"/>
        <v>0</v>
      </c>
    </row>
    <row r="88" spans="1:6" x14ac:dyDescent="0.2">
      <c r="A88" s="155">
        <v>4392</v>
      </c>
      <c r="B88" s="146" t="s">
        <v>386</v>
      </c>
      <c r="C88" s="149">
        <v>0</v>
      </c>
      <c r="D88" s="146"/>
      <c r="E88" s="146"/>
      <c r="F88" s="61" t="str">
        <f t="shared" si="1"/>
        <v>2</v>
      </c>
    </row>
    <row r="89" spans="1:6" x14ac:dyDescent="0.2">
      <c r="A89" s="155">
        <v>4393</v>
      </c>
      <c r="B89" s="146" t="s">
        <v>557</v>
      </c>
      <c r="C89" s="149">
        <v>305148.84999999998</v>
      </c>
      <c r="D89" s="146"/>
      <c r="E89" s="146"/>
      <c r="F89" s="61" t="str">
        <f t="shared" si="1"/>
        <v>3</v>
      </c>
    </row>
    <row r="90" spans="1:6" x14ac:dyDescent="0.2">
      <c r="A90" s="155">
        <v>4394</v>
      </c>
      <c r="B90" s="146" t="s">
        <v>387</v>
      </c>
      <c r="C90" s="149">
        <v>0</v>
      </c>
      <c r="D90" s="146"/>
      <c r="E90" s="146"/>
      <c r="F90" s="61" t="str">
        <f t="shared" si="1"/>
        <v>4</v>
      </c>
    </row>
    <row r="91" spans="1:6" x14ac:dyDescent="0.2">
      <c r="A91" s="155">
        <v>4395</v>
      </c>
      <c r="B91" s="146" t="s">
        <v>388</v>
      </c>
      <c r="C91" s="149">
        <v>0</v>
      </c>
      <c r="D91" s="146"/>
      <c r="E91" s="146"/>
      <c r="F91" s="61" t="str">
        <f t="shared" si="1"/>
        <v>5</v>
      </c>
    </row>
    <row r="92" spans="1:6" x14ac:dyDescent="0.2">
      <c r="A92" s="155">
        <v>4396</v>
      </c>
      <c r="B92" s="146" t="s">
        <v>389</v>
      </c>
      <c r="C92" s="149">
        <v>0</v>
      </c>
      <c r="D92" s="146"/>
      <c r="E92" s="146"/>
      <c r="F92" s="61" t="str">
        <f t="shared" si="1"/>
        <v>6</v>
      </c>
    </row>
    <row r="93" spans="1:6" x14ac:dyDescent="0.2">
      <c r="A93" s="155">
        <v>4397</v>
      </c>
      <c r="B93" s="146" t="s">
        <v>558</v>
      </c>
      <c r="C93" s="149">
        <v>0</v>
      </c>
      <c r="D93" s="146"/>
      <c r="E93" s="146"/>
      <c r="F93" s="61" t="str">
        <f t="shared" si="1"/>
        <v>7</v>
      </c>
    </row>
    <row r="94" spans="1:6" x14ac:dyDescent="0.2">
      <c r="A94" s="155">
        <v>4399</v>
      </c>
      <c r="B94" s="146" t="s">
        <v>385</v>
      </c>
      <c r="C94" s="149">
        <v>-55.01</v>
      </c>
      <c r="D94" s="146"/>
      <c r="E94" s="146"/>
      <c r="F94" s="61" t="str">
        <f t="shared" si="1"/>
        <v>9</v>
      </c>
    </row>
    <row r="95" spans="1:6" x14ac:dyDescent="0.2">
      <c r="A95" s="147"/>
      <c r="B95" s="147"/>
      <c r="C95" s="147"/>
      <c r="D95" s="147"/>
      <c r="E95" s="147"/>
      <c r="F95" s="61" t="str">
        <f t="shared" si="1"/>
        <v/>
      </c>
    </row>
    <row r="96" spans="1:6" x14ac:dyDescent="0.2">
      <c r="A96" s="151" t="s">
        <v>618</v>
      </c>
      <c r="B96" s="151"/>
      <c r="C96" s="151"/>
      <c r="D96" s="151"/>
      <c r="E96" s="151"/>
      <c r="F96" s="61" t="str">
        <f t="shared" si="1"/>
        <v>S</v>
      </c>
    </row>
    <row r="97" spans="1:6" x14ac:dyDescent="0.2">
      <c r="A97" s="152" t="s">
        <v>180</v>
      </c>
      <c r="B97" s="152" t="s">
        <v>177</v>
      </c>
      <c r="C97" s="152" t="s">
        <v>178</v>
      </c>
      <c r="D97" s="152" t="s">
        <v>390</v>
      </c>
      <c r="E97" s="152" t="s">
        <v>238</v>
      </c>
      <c r="F97" s="61" t="str">
        <f t="shared" si="1"/>
        <v>a</v>
      </c>
    </row>
    <row r="98" spans="1:6" x14ac:dyDescent="0.2">
      <c r="A98" s="154">
        <v>5000</v>
      </c>
      <c r="B98" s="144" t="s">
        <v>391</v>
      </c>
      <c r="C98" s="145">
        <f>+SUM(C99,C127,C160,C170,C185)</f>
        <v>1581308880.5999997</v>
      </c>
      <c r="D98" s="156">
        <f>C98/C98</f>
        <v>1</v>
      </c>
      <c r="E98" s="146"/>
      <c r="F98" s="61" t="str">
        <f t="shared" si="1"/>
        <v>0</v>
      </c>
    </row>
    <row r="99" spans="1:6" x14ac:dyDescent="0.2">
      <c r="A99" s="155">
        <v>5100</v>
      </c>
      <c r="B99" s="146" t="s">
        <v>392</v>
      </c>
      <c r="C99" s="149">
        <v>1420995027.7799997</v>
      </c>
      <c r="D99" s="156">
        <f>C99/$C$99</f>
        <v>1</v>
      </c>
      <c r="E99" s="146"/>
      <c r="F99" s="61" t="str">
        <f t="shared" si="1"/>
        <v>0</v>
      </c>
    </row>
    <row r="100" spans="1:6" x14ac:dyDescent="0.2">
      <c r="A100" s="154">
        <v>5110</v>
      </c>
      <c r="B100" s="144" t="s">
        <v>393</v>
      </c>
      <c r="C100" s="145">
        <f>+SUM(C101:C106)</f>
        <v>1255728295.9599998</v>
      </c>
      <c r="D100" s="156">
        <f t="shared" ref="D100:D163" si="2">C100/$C$99</f>
        <v>0.88369647423876363</v>
      </c>
      <c r="E100" s="146"/>
      <c r="F100" s="61" t="str">
        <f t="shared" si="1"/>
        <v>0</v>
      </c>
    </row>
    <row r="101" spans="1:6" x14ac:dyDescent="0.2">
      <c r="A101" s="155">
        <v>5111</v>
      </c>
      <c r="B101" s="146" t="s">
        <v>394</v>
      </c>
      <c r="C101" s="149">
        <v>344572327.76999998</v>
      </c>
      <c r="D101" s="156">
        <f t="shared" si="2"/>
        <v>0.24248665268612546</v>
      </c>
      <c r="E101" s="146"/>
      <c r="F101" s="61" t="str">
        <f t="shared" si="1"/>
        <v>1</v>
      </c>
    </row>
    <row r="102" spans="1:6" x14ac:dyDescent="0.2">
      <c r="A102" s="155">
        <v>5112</v>
      </c>
      <c r="B102" s="146" t="s">
        <v>395</v>
      </c>
      <c r="C102" s="149">
        <v>151024561.38000003</v>
      </c>
      <c r="D102" s="156">
        <f t="shared" si="2"/>
        <v>0.10628085139463404</v>
      </c>
      <c r="E102" s="146"/>
      <c r="F102" s="61" t="str">
        <f t="shared" si="1"/>
        <v>2</v>
      </c>
    </row>
    <row r="103" spans="1:6" x14ac:dyDescent="0.2">
      <c r="A103" s="155">
        <v>5113</v>
      </c>
      <c r="B103" s="146" t="s">
        <v>396</v>
      </c>
      <c r="C103" s="149">
        <v>109161711.05</v>
      </c>
      <c r="D103" s="156">
        <f t="shared" si="2"/>
        <v>7.6820614369454754E-2</v>
      </c>
      <c r="E103" s="146"/>
      <c r="F103" s="61" t="str">
        <f t="shared" si="1"/>
        <v>3</v>
      </c>
    </row>
    <row r="104" spans="1:6" x14ac:dyDescent="0.2">
      <c r="A104" s="155">
        <v>5114</v>
      </c>
      <c r="B104" s="146" t="s">
        <v>397</v>
      </c>
      <c r="C104" s="149">
        <v>157031820.94999999</v>
      </c>
      <c r="D104" s="156">
        <f t="shared" si="2"/>
        <v>0.11050835356920886</v>
      </c>
      <c r="E104" s="146"/>
      <c r="F104" s="61" t="str">
        <f t="shared" si="1"/>
        <v>4</v>
      </c>
    </row>
    <row r="105" spans="1:6" x14ac:dyDescent="0.2">
      <c r="A105" s="155">
        <v>5115</v>
      </c>
      <c r="B105" s="146" t="s">
        <v>398</v>
      </c>
      <c r="C105" s="149">
        <v>333338722.89999998</v>
      </c>
      <c r="D105" s="156">
        <f t="shared" si="2"/>
        <v>0.23458120287779635</v>
      </c>
      <c r="E105" s="146"/>
      <c r="F105" s="61" t="str">
        <f t="shared" si="1"/>
        <v>5</v>
      </c>
    </row>
    <row r="106" spans="1:6" x14ac:dyDescent="0.2">
      <c r="A106" s="155">
        <v>5116</v>
      </c>
      <c r="B106" s="146" t="s">
        <v>399</v>
      </c>
      <c r="C106" s="149">
        <v>160599151.91000003</v>
      </c>
      <c r="D106" s="156">
        <f t="shared" si="2"/>
        <v>0.11301879934154435</v>
      </c>
      <c r="E106" s="146"/>
      <c r="F106" s="61" t="str">
        <f t="shared" si="1"/>
        <v>6</v>
      </c>
    </row>
    <row r="107" spans="1:6" x14ac:dyDescent="0.2">
      <c r="A107" s="154">
        <v>5120</v>
      </c>
      <c r="B107" s="144" t="s">
        <v>400</v>
      </c>
      <c r="C107" s="145">
        <f>+SUM(C108:C116)</f>
        <v>44804158.340000004</v>
      </c>
      <c r="D107" s="156">
        <f t="shared" si="2"/>
        <v>3.1530130270756053E-2</v>
      </c>
      <c r="E107" s="146"/>
      <c r="F107" s="61" t="str">
        <f t="shared" si="1"/>
        <v>0</v>
      </c>
    </row>
    <row r="108" spans="1:6" x14ac:dyDescent="0.2">
      <c r="A108" s="155">
        <v>5121</v>
      </c>
      <c r="B108" s="146" t="s">
        <v>401</v>
      </c>
      <c r="C108" s="149">
        <v>12855997.57</v>
      </c>
      <c r="D108" s="156">
        <f t="shared" si="2"/>
        <v>9.0471798413571808E-3</v>
      </c>
      <c r="E108" s="146"/>
      <c r="F108" s="61" t="str">
        <f t="shared" si="1"/>
        <v>1</v>
      </c>
    </row>
    <row r="109" spans="1:6" x14ac:dyDescent="0.2">
      <c r="A109" s="155">
        <v>5122</v>
      </c>
      <c r="B109" s="146" t="s">
        <v>402</v>
      </c>
      <c r="C109" s="149">
        <v>6487879.5299999993</v>
      </c>
      <c r="D109" s="156">
        <f t="shared" si="2"/>
        <v>4.5657299309033623E-3</v>
      </c>
      <c r="E109" s="146"/>
      <c r="F109" s="61" t="str">
        <f t="shared" si="1"/>
        <v>2</v>
      </c>
    </row>
    <row r="110" spans="1:6" x14ac:dyDescent="0.2">
      <c r="A110" s="155">
        <v>5123</v>
      </c>
      <c r="B110" s="146" t="s">
        <v>403</v>
      </c>
      <c r="C110" s="149">
        <v>0</v>
      </c>
      <c r="D110" s="156">
        <f t="shared" si="2"/>
        <v>0</v>
      </c>
      <c r="E110" s="146"/>
      <c r="F110" s="61" t="str">
        <f t="shared" si="1"/>
        <v>3</v>
      </c>
    </row>
    <row r="111" spans="1:6" x14ac:dyDescent="0.2">
      <c r="A111" s="155">
        <v>5124</v>
      </c>
      <c r="B111" s="146" t="s">
        <v>404</v>
      </c>
      <c r="C111" s="149">
        <v>5107544.4399999995</v>
      </c>
      <c r="D111" s="156">
        <f t="shared" si="2"/>
        <v>3.5943436395969967E-3</v>
      </c>
      <c r="E111" s="146"/>
      <c r="F111" s="61" t="str">
        <f t="shared" si="1"/>
        <v>4</v>
      </c>
    </row>
    <row r="112" spans="1:6" x14ac:dyDescent="0.2">
      <c r="A112" s="155">
        <v>5125</v>
      </c>
      <c r="B112" s="146" t="s">
        <v>405</v>
      </c>
      <c r="C112" s="149">
        <v>7117799.2999999998</v>
      </c>
      <c r="D112" s="156">
        <f t="shared" si="2"/>
        <v>5.009024775491323E-3</v>
      </c>
      <c r="E112" s="146"/>
      <c r="F112" s="61" t="str">
        <f t="shared" si="1"/>
        <v>5</v>
      </c>
    </row>
    <row r="113" spans="1:6" x14ac:dyDescent="0.2">
      <c r="A113" s="155">
        <v>5126</v>
      </c>
      <c r="B113" s="146" t="s">
        <v>406</v>
      </c>
      <c r="C113" s="149">
        <v>7667426.5499999998</v>
      </c>
      <c r="D113" s="156">
        <f t="shared" si="2"/>
        <v>5.3958151859114598E-3</v>
      </c>
      <c r="E113" s="146"/>
      <c r="F113" s="61" t="str">
        <f t="shared" si="1"/>
        <v>6</v>
      </c>
    </row>
    <row r="114" spans="1:6" x14ac:dyDescent="0.2">
      <c r="A114" s="155">
        <v>5127</v>
      </c>
      <c r="B114" s="146" t="s">
        <v>407</v>
      </c>
      <c r="C114" s="149">
        <v>2559702.8499999996</v>
      </c>
      <c r="D114" s="156">
        <f t="shared" si="2"/>
        <v>1.8013453952748779E-3</v>
      </c>
      <c r="E114" s="146"/>
      <c r="F114" s="61" t="str">
        <f t="shared" si="1"/>
        <v>7</v>
      </c>
    </row>
    <row r="115" spans="1:6" x14ac:dyDescent="0.2">
      <c r="A115" s="155">
        <v>5128</v>
      </c>
      <c r="B115" s="146" t="s">
        <v>408</v>
      </c>
      <c r="C115" s="149">
        <v>0</v>
      </c>
      <c r="D115" s="156">
        <f t="shared" si="2"/>
        <v>0</v>
      </c>
      <c r="E115" s="146"/>
      <c r="F115" s="61" t="str">
        <f t="shared" si="1"/>
        <v>8</v>
      </c>
    </row>
    <row r="116" spans="1:6" x14ac:dyDescent="0.2">
      <c r="A116" s="155">
        <v>5129</v>
      </c>
      <c r="B116" s="146" t="s">
        <v>409</v>
      </c>
      <c r="C116" s="149">
        <v>3007808.0999999996</v>
      </c>
      <c r="D116" s="156">
        <f t="shared" si="2"/>
        <v>2.1166915022208456E-3</v>
      </c>
      <c r="E116" s="146"/>
      <c r="F116" s="61" t="str">
        <f t="shared" si="1"/>
        <v>9</v>
      </c>
    </row>
    <row r="117" spans="1:6" x14ac:dyDescent="0.2">
      <c r="A117" s="154">
        <v>5130</v>
      </c>
      <c r="B117" s="144" t="s">
        <v>410</v>
      </c>
      <c r="C117" s="145">
        <f>+SUM(C118:C126)</f>
        <v>120462573.48</v>
      </c>
      <c r="D117" s="156">
        <f t="shared" si="2"/>
        <v>8.4773395490480338E-2</v>
      </c>
      <c r="E117" s="146"/>
      <c r="F117" s="61" t="str">
        <f t="shared" si="1"/>
        <v>0</v>
      </c>
    </row>
    <row r="118" spans="1:6" x14ac:dyDescent="0.2">
      <c r="A118" s="155">
        <v>5131</v>
      </c>
      <c r="B118" s="146" t="s">
        <v>411</v>
      </c>
      <c r="C118" s="149">
        <v>21949199.100000005</v>
      </c>
      <c r="D118" s="156">
        <f t="shared" si="2"/>
        <v>1.5446358833704665E-2</v>
      </c>
      <c r="E118" s="146"/>
      <c r="F118" s="61" t="str">
        <f t="shared" si="1"/>
        <v>1</v>
      </c>
    </row>
    <row r="119" spans="1:6" x14ac:dyDescent="0.2">
      <c r="A119" s="155">
        <v>5132</v>
      </c>
      <c r="B119" s="146" t="s">
        <v>412</v>
      </c>
      <c r="C119" s="149">
        <v>8195081.4200000009</v>
      </c>
      <c r="D119" s="156">
        <f t="shared" si="2"/>
        <v>5.7671429243514385E-3</v>
      </c>
      <c r="E119" s="146"/>
      <c r="F119" s="61" t="str">
        <f t="shared" si="1"/>
        <v>2</v>
      </c>
    </row>
    <row r="120" spans="1:6" x14ac:dyDescent="0.2">
      <c r="A120" s="155">
        <v>5133</v>
      </c>
      <c r="B120" s="146" t="s">
        <v>413</v>
      </c>
      <c r="C120" s="149">
        <v>20840478.079999998</v>
      </c>
      <c r="D120" s="156">
        <f t="shared" si="2"/>
        <v>1.4666116117632572E-2</v>
      </c>
      <c r="E120" s="146"/>
      <c r="F120" s="61" t="str">
        <f t="shared" si="1"/>
        <v>3</v>
      </c>
    </row>
    <row r="121" spans="1:6" x14ac:dyDescent="0.2">
      <c r="A121" s="155">
        <v>5134</v>
      </c>
      <c r="B121" s="146" t="s">
        <v>414</v>
      </c>
      <c r="C121" s="149">
        <v>4044128.68</v>
      </c>
      <c r="D121" s="156">
        <f t="shared" si="2"/>
        <v>2.8459836951844121E-3</v>
      </c>
      <c r="E121" s="146"/>
      <c r="F121" s="61" t="str">
        <f t="shared" si="1"/>
        <v>4</v>
      </c>
    </row>
    <row r="122" spans="1:6" x14ac:dyDescent="0.2">
      <c r="A122" s="155">
        <v>5135</v>
      </c>
      <c r="B122" s="146" t="s">
        <v>415</v>
      </c>
      <c r="C122" s="149">
        <v>17481328.080000002</v>
      </c>
      <c r="D122" s="156">
        <f t="shared" si="2"/>
        <v>1.2302173996562698E-2</v>
      </c>
      <c r="E122" s="146"/>
      <c r="F122" s="61" t="str">
        <f t="shared" si="1"/>
        <v>5</v>
      </c>
    </row>
    <row r="123" spans="1:6" x14ac:dyDescent="0.2">
      <c r="A123" s="155">
        <v>5136</v>
      </c>
      <c r="B123" s="146" t="s">
        <v>416</v>
      </c>
      <c r="C123" s="149">
        <v>4967627.26</v>
      </c>
      <c r="D123" s="156">
        <f t="shared" si="2"/>
        <v>3.4958794104725708E-3</v>
      </c>
      <c r="E123" s="146"/>
      <c r="F123" s="61" t="str">
        <f t="shared" si="1"/>
        <v>6</v>
      </c>
    </row>
    <row r="124" spans="1:6" x14ac:dyDescent="0.2">
      <c r="A124" s="155">
        <v>5137</v>
      </c>
      <c r="B124" s="146" t="s">
        <v>417</v>
      </c>
      <c r="C124" s="149">
        <v>8695283.0699999984</v>
      </c>
      <c r="D124" s="156">
        <f t="shared" si="2"/>
        <v>6.1191509470546954E-3</v>
      </c>
      <c r="E124" s="146"/>
      <c r="F124" s="61" t="str">
        <f t="shared" si="1"/>
        <v>7</v>
      </c>
    </row>
    <row r="125" spans="1:6" x14ac:dyDescent="0.2">
      <c r="A125" s="155">
        <v>5138</v>
      </c>
      <c r="B125" s="146" t="s">
        <v>418</v>
      </c>
      <c r="C125" s="149">
        <v>14618549.879999999</v>
      </c>
      <c r="D125" s="156">
        <f t="shared" si="2"/>
        <v>1.0287544709314254E-2</v>
      </c>
      <c r="E125" s="146"/>
      <c r="F125" s="61" t="str">
        <f t="shared" si="1"/>
        <v>8</v>
      </c>
    </row>
    <row r="126" spans="1:6" x14ac:dyDescent="0.2">
      <c r="A126" s="155">
        <v>5139</v>
      </c>
      <c r="B126" s="146" t="s">
        <v>419</v>
      </c>
      <c r="C126" s="149">
        <v>19670897.91</v>
      </c>
      <c r="D126" s="156">
        <f t="shared" si="2"/>
        <v>1.3843044856203026E-2</v>
      </c>
      <c r="E126" s="146"/>
      <c r="F126" s="61" t="str">
        <f t="shared" si="1"/>
        <v>9</v>
      </c>
    </row>
    <row r="127" spans="1:6" x14ac:dyDescent="0.2">
      <c r="A127" s="155">
        <v>5200</v>
      </c>
      <c r="B127" s="146" t="s">
        <v>420</v>
      </c>
      <c r="C127" s="149">
        <v>48488420.370000005</v>
      </c>
      <c r="D127" s="156">
        <f t="shared" si="2"/>
        <v>3.4122864205762049E-2</v>
      </c>
      <c r="E127" s="146"/>
      <c r="F127" s="61" t="str">
        <f t="shared" si="1"/>
        <v>0</v>
      </c>
    </row>
    <row r="128" spans="1:6" x14ac:dyDescent="0.2">
      <c r="A128" s="154">
        <v>5210</v>
      </c>
      <c r="B128" s="144" t="s">
        <v>421</v>
      </c>
      <c r="C128" s="145">
        <f>+SUM(C129:C130)</f>
        <v>0</v>
      </c>
      <c r="D128" s="156">
        <f t="shared" si="2"/>
        <v>0</v>
      </c>
      <c r="E128" s="146"/>
      <c r="F128" s="61" t="str">
        <f t="shared" si="1"/>
        <v>0</v>
      </c>
    </row>
    <row r="129" spans="1:6" x14ac:dyDescent="0.2">
      <c r="A129" s="155">
        <v>5211</v>
      </c>
      <c r="B129" s="146" t="s">
        <v>422</v>
      </c>
      <c r="C129" s="149">
        <v>0</v>
      </c>
      <c r="D129" s="156">
        <f t="shared" si="2"/>
        <v>0</v>
      </c>
      <c r="E129" s="146"/>
      <c r="F129" s="61" t="str">
        <f t="shared" si="1"/>
        <v>1</v>
      </c>
    </row>
    <row r="130" spans="1:6" x14ac:dyDescent="0.2">
      <c r="A130" s="155">
        <v>5212</v>
      </c>
      <c r="B130" s="146" t="s">
        <v>423</v>
      </c>
      <c r="C130" s="149">
        <v>0</v>
      </c>
      <c r="D130" s="156">
        <f t="shared" si="2"/>
        <v>0</v>
      </c>
      <c r="E130" s="146"/>
      <c r="F130" s="61" t="str">
        <f t="shared" si="1"/>
        <v>2</v>
      </c>
    </row>
    <row r="131" spans="1:6" x14ac:dyDescent="0.2">
      <c r="A131" s="154">
        <v>5220</v>
      </c>
      <c r="B131" s="144" t="s">
        <v>424</v>
      </c>
      <c r="C131" s="145">
        <f>+SUM(C132:C133)</f>
        <v>0</v>
      </c>
      <c r="D131" s="156">
        <f t="shared" si="2"/>
        <v>0</v>
      </c>
      <c r="E131" s="146"/>
      <c r="F131" s="61" t="str">
        <f t="shared" si="1"/>
        <v>0</v>
      </c>
    </row>
    <row r="132" spans="1:6" x14ac:dyDescent="0.2">
      <c r="A132" s="155">
        <v>5221</v>
      </c>
      <c r="B132" s="146" t="s">
        <v>425</v>
      </c>
      <c r="C132" s="149">
        <v>0</v>
      </c>
      <c r="D132" s="156">
        <f t="shared" si="2"/>
        <v>0</v>
      </c>
      <c r="E132" s="146"/>
      <c r="F132" s="61" t="str">
        <f t="shared" si="1"/>
        <v>1</v>
      </c>
    </row>
    <row r="133" spans="1:6" x14ac:dyDescent="0.2">
      <c r="A133" s="155">
        <v>5222</v>
      </c>
      <c r="B133" s="146" t="s">
        <v>426</v>
      </c>
      <c r="C133" s="149">
        <v>0</v>
      </c>
      <c r="D133" s="156">
        <f t="shared" si="2"/>
        <v>0</v>
      </c>
      <c r="E133" s="146"/>
      <c r="F133" s="61" t="str">
        <f t="shared" si="1"/>
        <v>2</v>
      </c>
    </row>
    <row r="134" spans="1:6" x14ac:dyDescent="0.2">
      <c r="A134" s="154">
        <v>5230</v>
      </c>
      <c r="B134" s="144" t="s">
        <v>371</v>
      </c>
      <c r="C134" s="145">
        <f>+SUM(C135:C136)</f>
        <v>0</v>
      </c>
      <c r="D134" s="156">
        <f t="shared" si="2"/>
        <v>0</v>
      </c>
      <c r="E134" s="146"/>
      <c r="F134" s="61" t="str">
        <f t="shared" si="1"/>
        <v>0</v>
      </c>
    </row>
    <row r="135" spans="1:6" x14ac:dyDescent="0.2">
      <c r="A135" s="155">
        <v>5231</v>
      </c>
      <c r="B135" s="146" t="s">
        <v>427</v>
      </c>
      <c r="C135" s="149">
        <v>0</v>
      </c>
      <c r="D135" s="156">
        <f t="shared" si="2"/>
        <v>0</v>
      </c>
      <c r="E135" s="146"/>
      <c r="F135" s="61" t="str">
        <f t="shared" si="1"/>
        <v>1</v>
      </c>
    </row>
    <row r="136" spans="1:6" x14ac:dyDescent="0.2">
      <c r="A136" s="155">
        <v>5232</v>
      </c>
      <c r="B136" s="146" t="s">
        <v>428</v>
      </c>
      <c r="C136" s="149">
        <v>0</v>
      </c>
      <c r="D136" s="156">
        <f t="shared" si="2"/>
        <v>0</v>
      </c>
      <c r="E136" s="146"/>
      <c r="F136" s="61" t="str">
        <f t="shared" si="1"/>
        <v>2</v>
      </c>
    </row>
    <row r="137" spans="1:6" x14ac:dyDescent="0.2">
      <c r="A137" s="154">
        <v>5240</v>
      </c>
      <c r="B137" s="144" t="s">
        <v>372</v>
      </c>
      <c r="C137" s="145">
        <f>+SUM(C138:C141)</f>
        <v>48438420.370000005</v>
      </c>
      <c r="D137" s="156">
        <f t="shared" si="2"/>
        <v>3.4087677594252144E-2</v>
      </c>
      <c r="E137" s="146"/>
      <c r="F137" s="61" t="str">
        <f t="shared" ref="F137:F200" si="3">+RIGHT(A137,1)</f>
        <v>0</v>
      </c>
    </row>
    <row r="138" spans="1:6" x14ac:dyDescent="0.2">
      <c r="A138" s="155">
        <v>5241</v>
      </c>
      <c r="B138" s="146" t="s">
        <v>429</v>
      </c>
      <c r="C138" s="149">
        <v>786972.09</v>
      </c>
      <c r="D138" s="156">
        <f t="shared" si="2"/>
        <v>5.5381762399934304E-4</v>
      </c>
      <c r="E138" s="146"/>
      <c r="F138" s="61" t="str">
        <f t="shared" si="3"/>
        <v>1</v>
      </c>
    </row>
    <row r="139" spans="1:6" x14ac:dyDescent="0.2">
      <c r="A139" s="155">
        <v>5242</v>
      </c>
      <c r="B139" s="146" t="s">
        <v>430</v>
      </c>
      <c r="C139" s="149">
        <v>27456279.190000001</v>
      </c>
      <c r="D139" s="156">
        <f t="shared" si="2"/>
        <v>1.9321868587319799E-2</v>
      </c>
      <c r="E139" s="146"/>
      <c r="F139" s="61" t="str">
        <f t="shared" si="3"/>
        <v>2</v>
      </c>
    </row>
    <row r="140" spans="1:6" x14ac:dyDescent="0.2">
      <c r="A140" s="155">
        <v>5243</v>
      </c>
      <c r="B140" s="146" t="s">
        <v>431</v>
      </c>
      <c r="C140" s="149">
        <v>20195169.09</v>
      </c>
      <c r="D140" s="156">
        <f t="shared" si="2"/>
        <v>1.4211991382933003E-2</v>
      </c>
      <c r="E140" s="146"/>
      <c r="F140" s="61" t="str">
        <f t="shared" si="3"/>
        <v>3</v>
      </c>
    </row>
    <row r="141" spans="1:6" x14ac:dyDescent="0.2">
      <c r="A141" s="155">
        <v>5244</v>
      </c>
      <c r="B141" s="146" t="s">
        <v>432</v>
      </c>
      <c r="C141" s="149">
        <v>0</v>
      </c>
      <c r="D141" s="156">
        <f t="shared" si="2"/>
        <v>0</v>
      </c>
      <c r="E141" s="146"/>
      <c r="F141" s="61" t="str">
        <f t="shared" si="3"/>
        <v>4</v>
      </c>
    </row>
    <row r="142" spans="1:6" x14ac:dyDescent="0.2">
      <c r="A142" s="154">
        <v>5250</v>
      </c>
      <c r="B142" s="144" t="s">
        <v>373</v>
      </c>
      <c r="C142" s="145">
        <f>+SUM(C143:C145)</f>
        <v>0</v>
      </c>
      <c r="D142" s="156">
        <f t="shared" si="2"/>
        <v>0</v>
      </c>
      <c r="E142" s="146"/>
      <c r="F142" s="61" t="str">
        <f t="shared" si="3"/>
        <v>0</v>
      </c>
    </row>
    <row r="143" spans="1:6" x14ac:dyDescent="0.2">
      <c r="A143" s="155">
        <v>5251</v>
      </c>
      <c r="B143" s="146" t="s">
        <v>433</v>
      </c>
      <c r="C143" s="149">
        <v>0</v>
      </c>
      <c r="D143" s="156">
        <f t="shared" si="2"/>
        <v>0</v>
      </c>
      <c r="E143" s="146"/>
      <c r="F143" s="61" t="str">
        <f t="shared" si="3"/>
        <v>1</v>
      </c>
    </row>
    <row r="144" spans="1:6" x14ac:dyDescent="0.2">
      <c r="A144" s="155">
        <v>5252</v>
      </c>
      <c r="B144" s="146" t="s">
        <v>434</v>
      </c>
      <c r="C144" s="149">
        <v>0</v>
      </c>
      <c r="D144" s="156">
        <f t="shared" si="2"/>
        <v>0</v>
      </c>
      <c r="E144" s="146"/>
      <c r="F144" s="61" t="str">
        <f t="shared" si="3"/>
        <v>2</v>
      </c>
    </row>
    <row r="145" spans="1:6" x14ac:dyDescent="0.2">
      <c r="A145" s="155">
        <v>5259</v>
      </c>
      <c r="B145" s="146" t="s">
        <v>435</v>
      </c>
      <c r="C145" s="149">
        <v>0</v>
      </c>
      <c r="D145" s="156">
        <f t="shared" si="2"/>
        <v>0</v>
      </c>
      <c r="E145" s="146"/>
      <c r="F145" s="61" t="str">
        <f t="shared" si="3"/>
        <v>9</v>
      </c>
    </row>
    <row r="146" spans="1:6" x14ac:dyDescent="0.2">
      <c r="A146" s="154">
        <v>5260</v>
      </c>
      <c r="B146" s="144" t="s">
        <v>436</v>
      </c>
      <c r="C146" s="145">
        <f>+SUM(C147:C148)</f>
        <v>0</v>
      </c>
      <c r="D146" s="156">
        <f t="shared" si="2"/>
        <v>0</v>
      </c>
      <c r="E146" s="146"/>
      <c r="F146" s="61" t="str">
        <f t="shared" si="3"/>
        <v>0</v>
      </c>
    </row>
    <row r="147" spans="1:6" x14ac:dyDescent="0.2">
      <c r="A147" s="155">
        <v>5261</v>
      </c>
      <c r="B147" s="146" t="s">
        <v>437</v>
      </c>
      <c r="C147" s="149">
        <v>0</v>
      </c>
      <c r="D147" s="156">
        <f t="shared" si="2"/>
        <v>0</v>
      </c>
      <c r="E147" s="146"/>
      <c r="F147" s="61" t="str">
        <f t="shared" si="3"/>
        <v>1</v>
      </c>
    </row>
    <row r="148" spans="1:6" x14ac:dyDescent="0.2">
      <c r="A148" s="155">
        <v>5262</v>
      </c>
      <c r="B148" s="146" t="s">
        <v>438</v>
      </c>
      <c r="C148" s="149">
        <v>0</v>
      </c>
      <c r="D148" s="156">
        <f t="shared" si="2"/>
        <v>0</v>
      </c>
      <c r="E148" s="146"/>
      <c r="F148" s="61" t="str">
        <f t="shared" si="3"/>
        <v>2</v>
      </c>
    </row>
    <row r="149" spans="1:6" x14ac:dyDescent="0.2">
      <c r="A149" s="154">
        <v>5270</v>
      </c>
      <c r="B149" s="144" t="s">
        <v>439</v>
      </c>
      <c r="C149" s="145">
        <v>0</v>
      </c>
      <c r="D149" s="156">
        <f t="shared" si="2"/>
        <v>0</v>
      </c>
      <c r="E149" s="146"/>
      <c r="F149" s="61" t="str">
        <f t="shared" si="3"/>
        <v>0</v>
      </c>
    </row>
    <row r="150" spans="1:6" x14ac:dyDescent="0.2">
      <c r="A150" s="155">
        <v>5271</v>
      </c>
      <c r="B150" s="146" t="s">
        <v>440</v>
      </c>
      <c r="C150" s="149">
        <v>0</v>
      </c>
      <c r="D150" s="156">
        <f t="shared" si="2"/>
        <v>0</v>
      </c>
      <c r="E150" s="146"/>
      <c r="F150" s="61" t="str">
        <f t="shared" si="3"/>
        <v>1</v>
      </c>
    </row>
    <row r="151" spans="1:6" x14ac:dyDescent="0.2">
      <c r="A151" s="154">
        <v>5280</v>
      </c>
      <c r="B151" s="144" t="s">
        <v>441</v>
      </c>
      <c r="C151" s="145">
        <f>+SUM(C152:C156)</f>
        <v>50000</v>
      </c>
      <c r="D151" s="156">
        <f t="shared" si="2"/>
        <v>3.5186611509903937E-5</v>
      </c>
      <c r="E151" s="146"/>
      <c r="F151" s="61" t="str">
        <f t="shared" si="3"/>
        <v>0</v>
      </c>
    </row>
    <row r="152" spans="1:6" x14ac:dyDescent="0.2">
      <c r="A152" s="155">
        <v>5281</v>
      </c>
      <c r="B152" s="146" t="s">
        <v>442</v>
      </c>
      <c r="C152" s="149">
        <v>50000</v>
      </c>
      <c r="D152" s="156">
        <f t="shared" si="2"/>
        <v>3.5186611509903937E-5</v>
      </c>
      <c r="E152" s="146"/>
      <c r="F152" s="61" t="str">
        <f t="shared" si="3"/>
        <v>1</v>
      </c>
    </row>
    <row r="153" spans="1:6" x14ac:dyDescent="0.2">
      <c r="A153" s="155">
        <v>5282</v>
      </c>
      <c r="B153" s="146" t="s">
        <v>443</v>
      </c>
      <c r="C153" s="149">
        <v>0</v>
      </c>
      <c r="D153" s="156">
        <f t="shared" si="2"/>
        <v>0</v>
      </c>
      <c r="E153" s="146"/>
      <c r="F153" s="61" t="str">
        <f t="shared" si="3"/>
        <v>2</v>
      </c>
    </row>
    <row r="154" spans="1:6" x14ac:dyDescent="0.2">
      <c r="A154" s="155">
        <v>5283</v>
      </c>
      <c r="B154" s="146" t="s">
        <v>444</v>
      </c>
      <c r="C154" s="149">
        <v>0</v>
      </c>
      <c r="D154" s="156">
        <f t="shared" si="2"/>
        <v>0</v>
      </c>
      <c r="E154" s="146"/>
      <c r="F154" s="61" t="str">
        <f t="shared" si="3"/>
        <v>3</v>
      </c>
    </row>
    <row r="155" spans="1:6" x14ac:dyDescent="0.2">
      <c r="A155" s="155">
        <v>5284</v>
      </c>
      <c r="B155" s="146" t="s">
        <v>445</v>
      </c>
      <c r="C155" s="149">
        <v>0</v>
      </c>
      <c r="D155" s="156">
        <f t="shared" si="2"/>
        <v>0</v>
      </c>
      <c r="E155" s="146"/>
      <c r="F155" s="61" t="str">
        <f t="shared" si="3"/>
        <v>4</v>
      </c>
    </row>
    <row r="156" spans="1:6" x14ac:dyDescent="0.2">
      <c r="A156" s="155">
        <v>5285</v>
      </c>
      <c r="B156" s="146" t="s">
        <v>446</v>
      </c>
      <c r="C156" s="149">
        <v>0</v>
      </c>
      <c r="D156" s="156">
        <f t="shared" si="2"/>
        <v>0</v>
      </c>
      <c r="E156" s="146"/>
      <c r="F156" s="61" t="str">
        <f t="shared" si="3"/>
        <v>5</v>
      </c>
    </row>
    <row r="157" spans="1:6" x14ac:dyDescent="0.2">
      <c r="A157" s="154">
        <v>5290</v>
      </c>
      <c r="B157" s="144" t="s">
        <v>447</v>
      </c>
      <c r="C157" s="145">
        <f>+SUM(C158:C159)</f>
        <v>0</v>
      </c>
      <c r="D157" s="156">
        <f t="shared" si="2"/>
        <v>0</v>
      </c>
      <c r="E157" s="146"/>
      <c r="F157" s="61" t="str">
        <f t="shared" si="3"/>
        <v>0</v>
      </c>
    </row>
    <row r="158" spans="1:6" x14ac:dyDescent="0.2">
      <c r="A158" s="155">
        <v>5291</v>
      </c>
      <c r="B158" s="146" t="s">
        <v>448</v>
      </c>
      <c r="C158" s="149">
        <v>0</v>
      </c>
      <c r="D158" s="156">
        <f t="shared" si="2"/>
        <v>0</v>
      </c>
      <c r="E158" s="146"/>
      <c r="F158" s="61" t="str">
        <f t="shared" si="3"/>
        <v>1</v>
      </c>
    </row>
    <row r="159" spans="1:6" x14ac:dyDescent="0.2">
      <c r="A159" s="155">
        <v>5292</v>
      </c>
      <c r="B159" s="146" t="s">
        <v>449</v>
      </c>
      <c r="C159" s="149">
        <v>0</v>
      </c>
      <c r="D159" s="156">
        <f t="shared" si="2"/>
        <v>0</v>
      </c>
      <c r="E159" s="146"/>
      <c r="F159" s="61" t="str">
        <f t="shared" si="3"/>
        <v>2</v>
      </c>
    </row>
    <row r="160" spans="1:6" x14ac:dyDescent="0.2">
      <c r="A160" s="155">
        <v>5300</v>
      </c>
      <c r="B160" s="146" t="s">
        <v>450</v>
      </c>
      <c r="C160" s="149">
        <v>0</v>
      </c>
      <c r="D160" s="156">
        <f t="shared" si="2"/>
        <v>0</v>
      </c>
      <c r="E160" s="146"/>
      <c r="F160" s="61" t="str">
        <f t="shared" si="3"/>
        <v>0</v>
      </c>
    </row>
    <row r="161" spans="1:6" x14ac:dyDescent="0.2">
      <c r="A161" s="154">
        <v>5310</v>
      </c>
      <c r="B161" s="144" t="s">
        <v>366</v>
      </c>
      <c r="C161" s="145">
        <f>+SUM(C162:C163)</f>
        <v>0</v>
      </c>
      <c r="D161" s="156">
        <f t="shared" si="2"/>
        <v>0</v>
      </c>
      <c r="E161" s="146"/>
      <c r="F161" s="61" t="str">
        <f t="shared" si="3"/>
        <v>0</v>
      </c>
    </row>
    <row r="162" spans="1:6" x14ac:dyDescent="0.2">
      <c r="A162" s="155">
        <v>5311</v>
      </c>
      <c r="B162" s="146" t="s">
        <v>451</v>
      </c>
      <c r="C162" s="149">
        <v>0</v>
      </c>
      <c r="D162" s="156">
        <f t="shared" si="2"/>
        <v>0</v>
      </c>
      <c r="E162" s="146"/>
      <c r="F162" s="61" t="str">
        <f t="shared" si="3"/>
        <v>1</v>
      </c>
    </row>
    <row r="163" spans="1:6" x14ac:dyDescent="0.2">
      <c r="A163" s="155">
        <v>5312</v>
      </c>
      <c r="B163" s="146" t="s">
        <v>452</v>
      </c>
      <c r="C163" s="149">
        <v>0</v>
      </c>
      <c r="D163" s="156">
        <f t="shared" si="2"/>
        <v>0</v>
      </c>
      <c r="E163" s="146"/>
      <c r="F163" s="61" t="str">
        <f t="shared" si="3"/>
        <v>2</v>
      </c>
    </row>
    <row r="164" spans="1:6" x14ac:dyDescent="0.2">
      <c r="A164" s="154">
        <v>5320</v>
      </c>
      <c r="B164" s="144" t="s">
        <v>367</v>
      </c>
      <c r="C164" s="145">
        <f>+SUM(C165:C166)</f>
        <v>0</v>
      </c>
      <c r="D164" s="156">
        <f t="shared" ref="D164:D220" si="4">C164/$C$99</f>
        <v>0</v>
      </c>
      <c r="E164" s="146"/>
      <c r="F164" s="61" t="str">
        <f t="shared" si="3"/>
        <v>0</v>
      </c>
    </row>
    <row r="165" spans="1:6" x14ac:dyDescent="0.2">
      <c r="A165" s="155">
        <v>5321</v>
      </c>
      <c r="B165" s="146" t="s">
        <v>453</v>
      </c>
      <c r="C165" s="149">
        <v>0</v>
      </c>
      <c r="D165" s="156">
        <f t="shared" si="4"/>
        <v>0</v>
      </c>
      <c r="E165" s="146"/>
      <c r="F165" s="61" t="str">
        <f t="shared" si="3"/>
        <v>1</v>
      </c>
    </row>
    <row r="166" spans="1:6" x14ac:dyDescent="0.2">
      <c r="A166" s="155">
        <v>5322</v>
      </c>
      <c r="B166" s="146" t="s">
        <v>454</v>
      </c>
      <c r="C166" s="149">
        <v>0</v>
      </c>
      <c r="D166" s="156">
        <f t="shared" si="4"/>
        <v>0</v>
      </c>
      <c r="E166" s="146"/>
      <c r="F166" s="61" t="str">
        <f t="shared" si="3"/>
        <v>2</v>
      </c>
    </row>
    <row r="167" spans="1:6" x14ac:dyDescent="0.2">
      <c r="A167" s="154">
        <v>5330</v>
      </c>
      <c r="B167" s="144" t="s">
        <v>368</v>
      </c>
      <c r="C167" s="145">
        <f>+SUM(C168:C169)</f>
        <v>0</v>
      </c>
      <c r="D167" s="156">
        <f t="shared" si="4"/>
        <v>0</v>
      </c>
      <c r="E167" s="146"/>
      <c r="F167" s="61" t="str">
        <f t="shared" si="3"/>
        <v>0</v>
      </c>
    </row>
    <row r="168" spans="1:6" x14ac:dyDescent="0.2">
      <c r="A168" s="155">
        <v>5331</v>
      </c>
      <c r="B168" s="146" t="s">
        <v>455</v>
      </c>
      <c r="C168" s="149">
        <v>0</v>
      </c>
      <c r="D168" s="156">
        <f t="shared" si="4"/>
        <v>0</v>
      </c>
      <c r="E168" s="146"/>
      <c r="F168" s="61" t="str">
        <f t="shared" si="3"/>
        <v>1</v>
      </c>
    </row>
    <row r="169" spans="1:6" x14ac:dyDescent="0.2">
      <c r="A169" s="155">
        <v>5332</v>
      </c>
      <c r="B169" s="146" t="s">
        <v>456</v>
      </c>
      <c r="C169" s="149">
        <v>0</v>
      </c>
      <c r="D169" s="156">
        <f t="shared" si="4"/>
        <v>0</v>
      </c>
      <c r="E169" s="146"/>
      <c r="F169" s="61" t="str">
        <f t="shared" si="3"/>
        <v>2</v>
      </c>
    </row>
    <row r="170" spans="1:6" x14ac:dyDescent="0.2">
      <c r="A170" s="155">
        <v>5400</v>
      </c>
      <c r="B170" s="146" t="s">
        <v>457</v>
      </c>
      <c r="C170" s="149">
        <v>0</v>
      </c>
      <c r="D170" s="156">
        <f t="shared" si="4"/>
        <v>0</v>
      </c>
      <c r="E170" s="146"/>
      <c r="F170" s="61" t="str">
        <f t="shared" si="3"/>
        <v>0</v>
      </c>
    </row>
    <row r="171" spans="1:6" x14ac:dyDescent="0.2">
      <c r="A171" s="154">
        <v>5410</v>
      </c>
      <c r="B171" s="144" t="s">
        <v>458</v>
      </c>
      <c r="C171" s="145">
        <f>+SUM(C172:C173)</f>
        <v>0</v>
      </c>
      <c r="D171" s="156">
        <f t="shared" si="4"/>
        <v>0</v>
      </c>
      <c r="E171" s="146"/>
      <c r="F171" s="61" t="str">
        <f t="shared" si="3"/>
        <v>0</v>
      </c>
    </row>
    <row r="172" spans="1:6" x14ac:dyDescent="0.2">
      <c r="A172" s="155">
        <v>5411</v>
      </c>
      <c r="B172" s="146" t="s">
        <v>459</v>
      </c>
      <c r="C172" s="149">
        <v>0</v>
      </c>
      <c r="D172" s="156">
        <f t="shared" si="4"/>
        <v>0</v>
      </c>
      <c r="E172" s="146"/>
      <c r="F172" s="61" t="str">
        <f t="shared" si="3"/>
        <v>1</v>
      </c>
    </row>
    <row r="173" spans="1:6" x14ac:dyDescent="0.2">
      <c r="A173" s="155">
        <v>5412</v>
      </c>
      <c r="B173" s="146" t="s">
        <v>460</v>
      </c>
      <c r="C173" s="149">
        <v>0</v>
      </c>
      <c r="D173" s="156">
        <f t="shared" si="4"/>
        <v>0</v>
      </c>
      <c r="E173" s="146"/>
      <c r="F173" s="61" t="str">
        <f t="shared" si="3"/>
        <v>2</v>
      </c>
    </row>
    <row r="174" spans="1:6" x14ac:dyDescent="0.2">
      <c r="A174" s="154">
        <v>5420</v>
      </c>
      <c r="B174" s="144" t="s">
        <v>461</v>
      </c>
      <c r="C174" s="145">
        <f>+SUM(C175:C176)</f>
        <v>0</v>
      </c>
      <c r="D174" s="156">
        <f t="shared" si="4"/>
        <v>0</v>
      </c>
      <c r="E174" s="146"/>
      <c r="F174" s="61" t="str">
        <f t="shared" si="3"/>
        <v>0</v>
      </c>
    </row>
    <row r="175" spans="1:6" x14ac:dyDescent="0.2">
      <c r="A175" s="155">
        <v>5421</v>
      </c>
      <c r="B175" s="146" t="s">
        <v>462</v>
      </c>
      <c r="C175" s="149">
        <v>0</v>
      </c>
      <c r="D175" s="156">
        <f t="shared" si="4"/>
        <v>0</v>
      </c>
      <c r="E175" s="146"/>
      <c r="F175" s="61" t="str">
        <f t="shared" si="3"/>
        <v>1</v>
      </c>
    </row>
    <row r="176" spans="1:6" x14ac:dyDescent="0.2">
      <c r="A176" s="155">
        <v>5422</v>
      </c>
      <c r="B176" s="146" t="s">
        <v>463</v>
      </c>
      <c r="C176" s="149">
        <v>0</v>
      </c>
      <c r="D176" s="156">
        <f t="shared" si="4"/>
        <v>0</v>
      </c>
      <c r="E176" s="146"/>
      <c r="F176" s="61" t="str">
        <f t="shared" si="3"/>
        <v>2</v>
      </c>
    </row>
    <row r="177" spans="1:6" x14ac:dyDescent="0.2">
      <c r="A177" s="154">
        <v>5430</v>
      </c>
      <c r="B177" s="144" t="s">
        <v>464</v>
      </c>
      <c r="C177" s="145">
        <f>+SUM(C178:C179)</f>
        <v>0</v>
      </c>
      <c r="D177" s="156">
        <f t="shared" si="4"/>
        <v>0</v>
      </c>
      <c r="E177" s="146"/>
      <c r="F177" s="61" t="str">
        <f t="shared" si="3"/>
        <v>0</v>
      </c>
    </row>
    <row r="178" spans="1:6" x14ac:dyDescent="0.2">
      <c r="A178" s="155">
        <v>5431</v>
      </c>
      <c r="B178" s="146" t="s">
        <v>465</v>
      </c>
      <c r="C178" s="149">
        <v>0</v>
      </c>
      <c r="D178" s="156">
        <f t="shared" si="4"/>
        <v>0</v>
      </c>
      <c r="E178" s="146"/>
      <c r="F178" s="61" t="str">
        <f t="shared" si="3"/>
        <v>1</v>
      </c>
    </row>
    <row r="179" spans="1:6" x14ac:dyDescent="0.2">
      <c r="A179" s="155">
        <v>5432</v>
      </c>
      <c r="B179" s="146" t="s">
        <v>466</v>
      </c>
      <c r="C179" s="149">
        <v>0</v>
      </c>
      <c r="D179" s="156">
        <f t="shared" si="4"/>
        <v>0</v>
      </c>
      <c r="E179" s="146"/>
      <c r="F179" s="61" t="str">
        <f t="shared" si="3"/>
        <v>2</v>
      </c>
    </row>
    <row r="180" spans="1:6" x14ac:dyDescent="0.2">
      <c r="A180" s="154">
        <v>5440</v>
      </c>
      <c r="B180" s="144" t="s">
        <v>467</v>
      </c>
      <c r="C180" s="145">
        <v>0</v>
      </c>
      <c r="D180" s="156">
        <f t="shared" si="4"/>
        <v>0</v>
      </c>
      <c r="E180" s="146"/>
      <c r="F180" s="61" t="str">
        <f t="shared" si="3"/>
        <v>0</v>
      </c>
    </row>
    <row r="181" spans="1:6" x14ac:dyDescent="0.2">
      <c r="A181" s="155">
        <v>5441</v>
      </c>
      <c r="B181" s="146" t="s">
        <v>467</v>
      </c>
      <c r="C181" s="149">
        <v>0</v>
      </c>
      <c r="D181" s="156">
        <f t="shared" si="4"/>
        <v>0</v>
      </c>
      <c r="E181" s="146"/>
      <c r="F181" s="61" t="str">
        <f t="shared" si="3"/>
        <v>1</v>
      </c>
    </row>
    <row r="182" spans="1:6" x14ac:dyDescent="0.2">
      <c r="A182" s="154">
        <v>5450</v>
      </c>
      <c r="B182" s="144" t="s">
        <v>468</v>
      </c>
      <c r="C182" s="145">
        <f>+SUM(C183:C184)</f>
        <v>0</v>
      </c>
      <c r="D182" s="156">
        <f t="shared" si="4"/>
        <v>0</v>
      </c>
      <c r="E182" s="146"/>
      <c r="F182" s="61" t="str">
        <f t="shared" si="3"/>
        <v>0</v>
      </c>
    </row>
    <row r="183" spans="1:6" x14ac:dyDescent="0.2">
      <c r="A183" s="155">
        <v>5451</v>
      </c>
      <c r="B183" s="146" t="s">
        <v>469</v>
      </c>
      <c r="C183" s="149">
        <v>0</v>
      </c>
      <c r="D183" s="156">
        <f t="shared" si="4"/>
        <v>0</v>
      </c>
      <c r="E183" s="146"/>
      <c r="F183" s="61" t="str">
        <f t="shared" si="3"/>
        <v>1</v>
      </c>
    </row>
    <row r="184" spans="1:6" x14ac:dyDescent="0.2">
      <c r="A184" s="155">
        <v>5452</v>
      </c>
      <c r="B184" s="146" t="s">
        <v>470</v>
      </c>
      <c r="C184" s="149">
        <v>0</v>
      </c>
      <c r="D184" s="156">
        <f t="shared" si="4"/>
        <v>0</v>
      </c>
      <c r="E184" s="146"/>
      <c r="F184" s="61" t="str">
        <f t="shared" si="3"/>
        <v>2</v>
      </c>
    </row>
    <row r="185" spans="1:6" x14ac:dyDescent="0.2">
      <c r="A185" s="155">
        <v>5500</v>
      </c>
      <c r="B185" s="146" t="s">
        <v>471</v>
      </c>
      <c r="C185" s="149">
        <v>111825432.45</v>
      </c>
      <c r="D185" s="156">
        <f t="shared" si="4"/>
        <v>7.8695160970903108E-2</v>
      </c>
      <c r="E185" s="146"/>
      <c r="F185" s="61" t="str">
        <f t="shared" si="3"/>
        <v>0</v>
      </c>
    </row>
    <row r="186" spans="1:6" x14ac:dyDescent="0.2">
      <c r="A186" s="154">
        <v>5510</v>
      </c>
      <c r="B186" s="144" t="s">
        <v>472</v>
      </c>
      <c r="C186" s="145">
        <f>+SUM(C187:C194)</f>
        <v>111120138.46000001</v>
      </c>
      <c r="D186" s="156">
        <f t="shared" si="4"/>
        <v>7.8198822858375108E-2</v>
      </c>
      <c r="E186" s="146"/>
      <c r="F186" s="61" t="str">
        <f t="shared" si="3"/>
        <v>0</v>
      </c>
    </row>
    <row r="187" spans="1:6" x14ac:dyDescent="0.2">
      <c r="A187" s="155">
        <v>5511</v>
      </c>
      <c r="B187" s="146" t="s">
        <v>473</v>
      </c>
      <c r="C187" s="149">
        <v>0</v>
      </c>
      <c r="D187" s="156">
        <f t="shared" si="4"/>
        <v>0</v>
      </c>
      <c r="E187" s="146"/>
      <c r="F187" s="61" t="str">
        <f t="shared" si="3"/>
        <v>1</v>
      </c>
    </row>
    <row r="188" spans="1:6" x14ac:dyDescent="0.2">
      <c r="A188" s="155">
        <v>5512</v>
      </c>
      <c r="B188" s="146" t="s">
        <v>474</v>
      </c>
      <c r="C188" s="149">
        <v>0</v>
      </c>
      <c r="D188" s="156">
        <f t="shared" si="4"/>
        <v>0</v>
      </c>
      <c r="E188" s="146"/>
      <c r="F188" s="61" t="str">
        <f t="shared" si="3"/>
        <v>2</v>
      </c>
    </row>
    <row r="189" spans="1:6" x14ac:dyDescent="0.2">
      <c r="A189" s="155">
        <v>5513</v>
      </c>
      <c r="B189" s="146" t="s">
        <v>475</v>
      </c>
      <c r="C189" s="149">
        <v>38233899.560000002</v>
      </c>
      <c r="D189" s="156">
        <f t="shared" si="4"/>
        <v>2.6906427406528141E-2</v>
      </c>
      <c r="E189" s="146"/>
      <c r="F189" s="61" t="str">
        <f t="shared" si="3"/>
        <v>3</v>
      </c>
    </row>
    <row r="190" spans="1:6" x14ac:dyDescent="0.2">
      <c r="A190" s="155">
        <v>5514</v>
      </c>
      <c r="B190" s="146" t="s">
        <v>476</v>
      </c>
      <c r="C190" s="149">
        <v>0</v>
      </c>
      <c r="D190" s="156">
        <f t="shared" si="4"/>
        <v>0</v>
      </c>
      <c r="E190" s="146"/>
      <c r="F190" s="61" t="str">
        <f t="shared" si="3"/>
        <v>4</v>
      </c>
    </row>
    <row r="191" spans="1:6" x14ac:dyDescent="0.2">
      <c r="A191" s="155">
        <v>5515</v>
      </c>
      <c r="B191" s="146" t="s">
        <v>477</v>
      </c>
      <c r="C191" s="149">
        <v>72258514.770000011</v>
      </c>
      <c r="D191" s="156">
        <f t="shared" si="4"/>
        <v>5.0850645749892918E-2</v>
      </c>
      <c r="E191" s="146"/>
      <c r="F191" s="61" t="str">
        <f t="shared" si="3"/>
        <v>5</v>
      </c>
    </row>
    <row r="192" spans="1:6" x14ac:dyDescent="0.2">
      <c r="A192" s="155">
        <v>5516</v>
      </c>
      <c r="B192" s="146" t="s">
        <v>478</v>
      </c>
      <c r="C192" s="149">
        <v>10614</v>
      </c>
      <c r="D192" s="156">
        <f t="shared" si="4"/>
        <v>7.4694138913224075E-6</v>
      </c>
      <c r="E192" s="146"/>
      <c r="F192" s="61" t="str">
        <f t="shared" si="3"/>
        <v>6</v>
      </c>
    </row>
    <row r="193" spans="1:6" x14ac:dyDescent="0.2">
      <c r="A193" s="155">
        <v>5517</v>
      </c>
      <c r="B193" s="146" t="s">
        <v>479</v>
      </c>
      <c r="C193" s="149">
        <v>617110.13</v>
      </c>
      <c r="D193" s="156">
        <f t="shared" si="4"/>
        <v>4.3428028806272628E-4</v>
      </c>
      <c r="E193" s="146"/>
      <c r="F193" s="61" t="str">
        <f t="shared" si="3"/>
        <v>7</v>
      </c>
    </row>
    <row r="194" spans="1:6" x14ac:dyDescent="0.2">
      <c r="A194" s="155">
        <v>5518</v>
      </c>
      <c r="B194" s="146" t="s">
        <v>114</v>
      </c>
      <c r="C194" s="149">
        <v>0</v>
      </c>
      <c r="D194" s="156">
        <f t="shared" si="4"/>
        <v>0</v>
      </c>
      <c r="E194" s="146"/>
      <c r="F194" s="61" t="str">
        <f t="shared" si="3"/>
        <v>8</v>
      </c>
    </row>
    <row r="195" spans="1:6" x14ac:dyDescent="0.2">
      <c r="A195" s="154">
        <v>5520</v>
      </c>
      <c r="B195" s="144" t="s">
        <v>113</v>
      </c>
      <c r="C195" s="145">
        <f>+SUM(C196:C197)</f>
        <v>0</v>
      </c>
      <c r="D195" s="156">
        <f t="shared" si="4"/>
        <v>0</v>
      </c>
      <c r="E195" s="146"/>
      <c r="F195" s="61" t="str">
        <f t="shared" si="3"/>
        <v>0</v>
      </c>
    </row>
    <row r="196" spans="1:6" x14ac:dyDescent="0.2">
      <c r="A196" s="155">
        <v>5521</v>
      </c>
      <c r="B196" s="146" t="s">
        <v>480</v>
      </c>
      <c r="C196" s="149">
        <v>0</v>
      </c>
      <c r="D196" s="156">
        <f t="shared" si="4"/>
        <v>0</v>
      </c>
      <c r="E196" s="146"/>
      <c r="F196" s="61" t="str">
        <f t="shared" si="3"/>
        <v>1</v>
      </c>
    </row>
    <row r="197" spans="1:6" x14ac:dyDescent="0.2">
      <c r="A197" s="155">
        <v>5522</v>
      </c>
      <c r="B197" s="146" t="s">
        <v>481</v>
      </c>
      <c r="C197" s="149">
        <v>0</v>
      </c>
      <c r="D197" s="156">
        <f t="shared" si="4"/>
        <v>0</v>
      </c>
      <c r="E197" s="146"/>
      <c r="F197" s="61" t="str">
        <f t="shared" si="3"/>
        <v>2</v>
      </c>
    </row>
    <row r="198" spans="1:6" x14ac:dyDescent="0.2">
      <c r="A198" s="154">
        <v>5530</v>
      </c>
      <c r="B198" s="144" t="s">
        <v>482</v>
      </c>
      <c r="C198" s="145">
        <f>+SUM(C199:C203)</f>
        <v>0</v>
      </c>
      <c r="D198" s="156">
        <f t="shared" si="4"/>
        <v>0</v>
      </c>
      <c r="E198" s="146"/>
      <c r="F198" s="61" t="str">
        <f t="shared" si="3"/>
        <v>0</v>
      </c>
    </row>
    <row r="199" spans="1:6" x14ac:dyDescent="0.2">
      <c r="A199" s="155">
        <v>5531</v>
      </c>
      <c r="B199" s="146" t="s">
        <v>483</v>
      </c>
      <c r="C199" s="149">
        <v>0</v>
      </c>
      <c r="D199" s="156">
        <f t="shared" si="4"/>
        <v>0</v>
      </c>
      <c r="E199" s="146"/>
      <c r="F199" s="61" t="str">
        <f t="shared" si="3"/>
        <v>1</v>
      </c>
    </row>
    <row r="200" spans="1:6" x14ac:dyDescent="0.2">
      <c r="A200" s="155">
        <v>5532</v>
      </c>
      <c r="B200" s="146" t="s">
        <v>484</v>
      </c>
      <c r="C200" s="149">
        <v>0</v>
      </c>
      <c r="D200" s="156">
        <f t="shared" si="4"/>
        <v>0</v>
      </c>
      <c r="E200" s="146"/>
      <c r="F200" s="61" t="str">
        <f t="shared" si="3"/>
        <v>2</v>
      </c>
    </row>
    <row r="201" spans="1:6" x14ac:dyDescent="0.2">
      <c r="A201" s="155">
        <v>5533</v>
      </c>
      <c r="B201" s="146" t="s">
        <v>485</v>
      </c>
      <c r="C201" s="149">
        <v>0</v>
      </c>
      <c r="D201" s="156">
        <f t="shared" si="4"/>
        <v>0</v>
      </c>
      <c r="E201" s="146"/>
      <c r="F201" s="61" t="str">
        <f t="shared" ref="F201:F220" si="5">+RIGHT(A201,1)</f>
        <v>3</v>
      </c>
    </row>
    <row r="202" spans="1:6" x14ac:dyDescent="0.2">
      <c r="A202" s="155">
        <v>5534</v>
      </c>
      <c r="B202" s="146" t="s">
        <v>486</v>
      </c>
      <c r="C202" s="149">
        <v>0</v>
      </c>
      <c r="D202" s="156">
        <f t="shared" si="4"/>
        <v>0</v>
      </c>
      <c r="E202" s="146"/>
      <c r="F202" s="61" t="str">
        <f t="shared" si="5"/>
        <v>4</v>
      </c>
    </row>
    <row r="203" spans="1:6" x14ac:dyDescent="0.2">
      <c r="A203" s="155">
        <v>5535</v>
      </c>
      <c r="B203" s="146" t="s">
        <v>487</v>
      </c>
      <c r="C203" s="149">
        <v>0</v>
      </c>
      <c r="D203" s="156">
        <f t="shared" si="4"/>
        <v>0</v>
      </c>
      <c r="E203" s="146"/>
      <c r="F203" s="61" t="str">
        <f t="shared" si="5"/>
        <v>5</v>
      </c>
    </row>
    <row r="204" spans="1:6" x14ac:dyDescent="0.2">
      <c r="A204" s="154">
        <v>5540</v>
      </c>
      <c r="B204" s="144" t="s">
        <v>488</v>
      </c>
      <c r="C204" s="145">
        <v>0</v>
      </c>
      <c r="D204" s="156">
        <f t="shared" si="4"/>
        <v>0</v>
      </c>
      <c r="E204" s="146"/>
      <c r="F204" s="61" t="str">
        <f t="shared" si="5"/>
        <v>0</v>
      </c>
    </row>
    <row r="205" spans="1:6" x14ac:dyDescent="0.2">
      <c r="A205" s="155">
        <v>5541</v>
      </c>
      <c r="B205" s="146" t="s">
        <v>488</v>
      </c>
      <c r="C205" s="149">
        <v>0</v>
      </c>
      <c r="D205" s="156">
        <f t="shared" si="4"/>
        <v>0</v>
      </c>
      <c r="E205" s="146"/>
      <c r="F205" s="61" t="str">
        <f t="shared" si="5"/>
        <v>1</v>
      </c>
    </row>
    <row r="206" spans="1:6" x14ac:dyDescent="0.2">
      <c r="A206" s="154">
        <v>5550</v>
      </c>
      <c r="B206" s="144" t="s">
        <v>489</v>
      </c>
      <c r="C206" s="145">
        <v>0</v>
      </c>
      <c r="D206" s="156">
        <f t="shared" si="4"/>
        <v>0</v>
      </c>
      <c r="E206" s="146"/>
      <c r="F206" s="61" t="str">
        <f t="shared" si="5"/>
        <v>0</v>
      </c>
    </row>
    <row r="207" spans="1:6" x14ac:dyDescent="0.2">
      <c r="A207" s="155">
        <v>5551</v>
      </c>
      <c r="B207" s="146" t="s">
        <v>489</v>
      </c>
      <c r="C207" s="149">
        <v>0</v>
      </c>
      <c r="D207" s="156">
        <f t="shared" si="4"/>
        <v>0</v>
      </c>
      <c r="E207" s="146"/>
      <c r="F207" s="61" t="str">
        <f t="shared" si="5"/>
        <v>1</v>
      </c>
    </row>
    <row r="208" spans="1:6" x14ac:dyDescent="0.2">
      <c r="A208" s="154">
        <v>5590</v>
      </c>
      <c r="B208" s="144" t="s">
        <v>490</v>
      </c>
      <c r="C208" s="145">
        <f>+SUM(C209:C217)</f>
        <v>705293.99</v>
      </c>
      <c r="D208" s="156">
        <f t="shared" si="4"/>
        <v>4.9633811252800138E-4</v>
      </c>
      <c r="E208" s="146"/>
      <c r="F208" s="61" t="str">
        <f t="shared" si="5"/>
        <v>0</v>
      </c>
    </row>
    <row r="209" spans="1:6" x14ac:dyDescent="0.2">
      <c r="A209" s="155">
        <v>5591</v>
      </c>
      <c r="B209" s="146" t="s">
        <v>491</v>
      </c>
      <c r="C209" s="149">
        <v>0</v>
      </c>
      <c r="D209" s="156">
        <f t="shared" si="4"/>
        <v>0</v>
      </c>
      <c r="E209" s="146"/>
      <c r="F209" s="61" t="str">
        <f t="shared" si="5"/>
        <v>1</v>
      </c>
    </row>
    <row r="210" spans="1:6" x14ac:dyDescent="0.2">
      <c r="A210" s="155">
        <v>5592</v>
      </c>
      <c r="B210" s="146" t="s">
        <v>492</v>
      </c>
      <c r="C210" s="149">
        <v>0</v>
      </c>
      <c r="D210" s="156">
        <f t="shared" si="4"/>
        <v>0</v>
      </c>
      <c r="E210" s="146"/>
      <c r="F210" s="61" t="str">
        <f t="shared" si="5"/>
        <v>2</v>
      </c>
    </row>
    <row r="211" spans="1:6" x14ac:dyDescent="0.2">
      <c r="A211" s="155">
        <v>5593</v>
      </c>
      <c r="B211" s="146" t="s">
        <v>493</v>
      </c>
      <c r="C211" s="149">
        <v>0</v>
      </c>
      <c r="D211" s="156">
        <f t="shared" si="4"/>
        <v>0</v>
      </c>
      <c r="E211" s="146"/>
      <c r="F211" s="61" t="str">
        <f t="shared" si="5"/>
        <v>3</v>
      </c>
    </row>
    <row r="212" spans="1:6" x14ac:dyDescent="0.2">
      <c r="A212" s="155">
        <v>5594</v>
      </c>
      <c r="B212" s="146" t="s">
        <v>559</v>
      </c>
      <c r="C212" s="149">
        <v>705293.99</v>
      </c>
      <c r="D212" s="156">
        <f t="shared" si="4"/>
        <v>4.9633811252800138E-4</v>
      </c>
      <c r="E212" s="146"/>
      <c r="F212" s="61" t="str">
        <f t="shared" si="5"/>
        <v>4</v>
      </c>
    </row>
    <row r="213" spans="1:6" x14ac:dyDescent="0.2">
      <c r="A213" s="155">
        <v>5595</v>
      </c>
      <c r="B213" s="146" t="s">
        <v>495</v>
      </c>
      <c r="C213" s="149">
        <v>0</v>
      </c>
      <c r="D213" s="156">
        <f t="shared" si="4"/>
        <v>0</v>
      </c>
      <c r="E213" s="146"/>
      <c r="F213" s="61" t="str">
        <f t="shared" si="5"/>
        <v>5</v>
      </c>
    </row>
    <row r="214" spans="1:6" x14ac:dyDescent="0.2">
      <c r="A214" s="155">
        <v>5596</v>
      </c>
      <c r="B214" s="146" t="s">
        <v>388</v>
      </c>
      <c r="C214" s="149">
        <v>0</v>
      </c>
      <c r="D214" s="156">
        <f t="shared" si="4"/>
        <v>0</v>
      </c>
      <c r="E214" s="146"/>
      <c r="F214" s="61" t="str">
        <f t="shared" si="5"/>
        <v>6</v>
      </c>
    </row>
    <row r="215" spans="1:6" x14ac:dyDescent="0.2">
      <c r="A215" s="155">
        <v>5597</v>
      </c>
      <c r="B215" s="146" t="s">
        <v>496</v>
      </c>
      <c r="C215" s="149">
        <v>0</v>
      </c>
      <c r="D215" s="156">
        <f t="shared" si="4"/>
        <v>0</v>
      </c>
      <c r="E215" s="146"/>
      <c r="F215" s="61" t="str">
        <f t="shared" si="5"/>
        <v>7</v>
      </c>
    </row>
    <row r="216" spans="1:6" x14ac:dyDescent="0.2">
      <c r="A216" s="155">
        <v>5598</v>
      </c>
      <c r="B216" s="146" t="s">
        <v>560</v>
      </c>
      <c r="C216" s="149">
        <v>0</v>
      </c>
      <c r="D216" s="156">
        <f t="shared" si="4"/>
        <v>0</v>
      </c>
      <c r="E216" s="146"/>
      <c r="F216" s="61" t="str">
        <f t="shared" si="5"/>
        <v>8</v>
      </c>
    </row>
    <row r="217" spans="1:6" x14ac:dyDescent="0.2">
      <c r="A217" s="155">
        <v>5599</v>
      </c>
      <c r="B217" s="146" t="s">
        <v>497</v>
      </c>
      <c r="C217" s="149">
        <v>0</v>
      </c>
      <c r="D217" s="156">
        <f t="shared" si="4"/>
        <v>0</v>
      </c>
      <c r="E217" s="146"/>
      <c r="F217" s="61" t="str">
        <f t="shared" si="5"/>
        <v>9</v>
      </c>
    </row>
    <row r="218" spans="1:6" x14ac:dyDescent="0.2">
      <c r="A218" s="155">
        <v>5600</v>
      </c>
      <c r="B218" s="146" t="s">
        <v>112</v>
      </c>
      <c r="C218" s="149">
        <v>0</v>
      </c>
      <c r="D218" s="156">
        <f t="shared" si="4"/>
        <v>0</v>
      </c>
      <c r="E218" s="146"/>
      <c r="F218" s="61" t="str">
        <f t="shared" si="5"/>
        <v>0</v>
      </c>
    </row>
    <row r="219" spans="1:6" x14ac:dyDescent="0.2">
      <c r="A219" s="154">
        <v>5610</v>
      </c>
      <c r="B219" s="144" t="s">
        <v>498</v>
      </c>
      <c r="C219" s="145">
        <v>0</v>
      </c>
      <c r="D219" s="156">
        <f t="shared" si="4"/>
        <v>0</v>
      </c>
      <c r="E219" s="146"/>
      <c r="F219" s="61" t="str">
        <f t="shared" si="5"/>
        <v>0</v>
      </c>
    </row>
    <row r="220" spans="1:6" x14ac:dyDescent="0.2">
      <c r="A220" s="155">
        <v>5611</v>
      </c>
      <c r="B220" s="146" t="s">
        <v>499</v>
      </c>
      <c r="C220" s="149">
        <v>0</v>
      </c>
      <c r="D220" s="156">
        <f t="shared" si="4"/>
        <v>0</v>
      </c>
      <c r="E220" s="146"/>
      <c r="F220" s="61" t="str">
        <f t="shared" si="5"/>
        <v>1</v>
      </c>
    </row>
    <row r="221" spans="1:6" x14ac:dyDescent="0.2">
      <c r="A221" s="140"/>
      <c r="B221" s="140"/>
      <c r="C221" s="140"/>
      <c r="D221" s="140"/>
      <c r="E221" s="140"/>
    </row>
    <row r="222" spans="1:6" x14ac:dyDescent="0.2">
      <c r="A222" s="140"/>
      <c r="B222" s="140"/>
      <c r="C222" s="140"/>
      <c r="D222" s="140"/>
      <c r="E222" s="140"/>
    </row>
    <row r="223" spans="1:6" x14ac:dyDescent="0.2">
      <c r="A223" s="140"/>
      <c r="B223" s="140"/>
      <c r="C223" s="140"/>
      <c r="D223" s="140"/>
      <c r="E223" s="140"/>
    </row>
    <row r="224" spans="1:6" x14ac:dyDescent="0.2">
      <c r="A224" s="140"/>
      <c r="B224" s="140"/>
      <c r="C224" s="140"/>
      <c r="D224" s="140"/>
      <c r="E224" s="140"/>
    </row>
    <row r="225" spans="1:5" x14ac:dyDescent="0.2">
      <c r="A225" s="140"/>
      <c r="B225" s="140"/>
      <c r="C225" s="140"/>
      <c r="D225" s="140"/>
      <c r="E225" s="140"/>
    </row>
    <row r="226" spans="1:5" x14ac:dyDescent="0.2">
      <c r="A226" s="140"/>
      <c r="B226" s="140"/>
      <c r="C226" s="140"/>
      <c r="D226" s="140"/>
      <c r="E226" s="140"/>
    </row>
    <row r="227" spans="1:5" x14ac:dyDescent="0.2">
      <c r="A227" s="140"/>
      <c r="B227" s="140"/>
      <c r="C227" s="140"/>
      <c r="D227" s="140"/>
      <c r="E227" s="140"/>
    </row>
    <row r="228" spans="1:5" x14ac:dyDescent="0.2">
      <c r="A228" s="140"/>
      <c r="B228" s="140"/>
      <c r="C228" s="140"/>
      <c r="D228" s="140"/>
      <c r="E228" s="140"/>
    </row>
    <row r="229" spans="1:5" x14ac:dyDescent="0.2">
      <c r="A229" s="140"/>
      <c r="B229" s="140"/>
      <c r="C229" s="140"/>
      <c r="D229" s="140"/>
      <c r="E229" s="140"/>
    </row>
    <row r="230" spans="1:5" x14ac:dyDescent="0.2">
      <c r="A230" s="140"/>
      <c r="B230" s="140"/>
      <c r="C230" s="140"/>
      <c r="D230" s="140"/>
      <c r="E230" s="140"/>
    </row>
    <row r="231" spans="1:5" x14ac:dyDescent="0.2">
      <c r="A231" s="140"/>
      <c r="B231" s="140"/>
      <c r="C231" s="140"/>
      <c r="D231" s="140"/>
      <c r="E231" s="140"/>
    </row>
    <row r="232" spans="1:5" x14ac:dyDescent="0.2">
      <c r="A232" s="140"/>
      <c r="B232" s="140"/>
      <c r="C232" s="140"/>
      <c r="D232" s="140"/>
      <c r="E232" s="140"/>
    </row>
    <row r="233" spans="1:5" x14ac:dyDescent="0.2">
      <c r="A233" s="140"/>
      <c r="B233" s="140"/>
      <c r="C233" s="140"/>
      <c r="D233" s="140"/>
      <c r="E233" s="140"/>
    </row>
    <row r="234" spans="1:5" x14ac:dyDescent="0.2">
      <c r="A234" s="140"/>
      <c r="B234" s="140"/>
      <c r="C234" s="140"/>
      <c r="D234" s="140"/>
      <c r="E234" s="140"/>
    </row>
    <row r="235" spans="1:5" x14ac:dyDescent="0.2">
      <c r="A235" s="140"/>
      <c r="B235" s="140"/>
      <c r="C235" s="140"/>
      <c r="D235" s="140"/>
      <c r="E235" s="140"/>
    </row>
    <row r="236" spans="1:5" x14ac:dyDescent="0.2">
      <c r="A236" s="140"/>
      <c r="B236" s="140"/>
      <c r="C236" s="140"/>
      <c r="D236" s="140"/>
      <c r="E236" s="140"/>
    </row>
  </sheetData>
  <sheetProtection formatCells="0" formatColumns="0" formatRows="0" insertColumns="0" insertRows="0" insertHyperlinks="0" deleteColumns="0" deleteRows="0" sort="0" autoFilter="0" pivotTables="0"/>
  <autoFilter ref="A7:F220" xr:uid="{0604DF2A-9663-4B1C-A2BC-E2F1B8F7EA99}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30" t="s">
        <v>619</v>
      </c>
      <c r="B4" s="47" t="s">
        <v>111</v>
      </c>
    </row>
    <row r="5" spans="1:2" ht="14.1" customHeight="1" x14ac:dyDescent="0.2">
      <c r="A5" s="131"/>
      <c r="B5" s="47" t="s">
        <v>82</v>
      </c>
    </row>
    <row r="6" spans="1:2" ht="14.1" customHeight="1" x14ac:dyDescent="0.2">
      <c r="A6" s="131"/>
      <c r="B6" s="47" t="s">
        <v>182</v>
      </c>
    </row>
    <row r="7" spans="1:2" ht="14.1" customHeight="1" x14ac:dyDescent="0.2">
      <c r="A7" s="131"/>
      <c r="B7" s="47" t="s">
        <v>96</v>
      </c>
    </row>
    <row r="8" spans="1:2" x14ac:dyDescent="0.2">
      <c r="A8" s="131"/>
    </row>
    <row r="9" spans="1:2" x14ac:dyDescent="0.2">
      <c r="A9" s="130" t="s">
        <v>620</v>
      </c>
      <c r="B9" s="45" t="s">
        <v>184</v>
      </c>
    </row>
    <row r="10" spans="1:2" ht="15" customHeight="1" x14ac:dyDescent="0.2">
      <c r="A10" s="131"/>
      <c r="B10" s="53" t="s">
        <v>96</v>
      </c>
    </row>
    <row r="11" spans="1:2" x14ac:dyDescent="0.2">
      <c r="A11" s="131"/>
    </row>
    <row r="12" spans="1:2" x14ac:dyDescent="0.2">
      <c r="A12" s="130" t="s">
        <v>621</v>
      </c>
      <c r="B12" s="45" t="s">
        <v>184</v>
      </c>
    </row>
    <row r="13" spans="1:2" ht="22.5" x14ac:dyDescent="0.2">
      <c r="A13" s="131"/>
      <c r="B13" s="45" t="s">
        <v>103</v>
      </c>
    </row>
    <row r="14" spans="1:2" x14ac:dyDescent="0.2">
      <c r="A14" s="131"/>
      <c r="B14" s="53" t="s">
        <v>96</v>
      </c>
    </row>
    <row r="15" spans="1:2" x14ac:dyDescent="0.2">
      <c r="A15" s="131"/>
    </row>
    <row r="16" spans="1:2" x14ac:dyDescent="0.2">
      <c r="A16" s="131"/>
    </row>
    <row r="17" spans="1:2" ht="15" customHeight="1" x14ac:dyDescent="0.2">
      <c r="A17" s="130" t="s">
        <v>623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C18" sqref="C18:C27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6.7109375" style="70" customWidth="1"/>
    <col min="6" max="16384" width="9.140625" style="70"/>
  </cols>
  <sheetData>
    <row r="1" spans="1:5" ht="18.95" customHeight="1" x14ac:dyDescent="0.2">
      <c r="A1" s="167" t="str">
        <f>ESF!A1</f>
        <v>Universidad de Guanajuato</v>
      </c>
      <c r="B1" s="167"/>
      <c r="C1" s="167"/>
      <c r="D1" s="68" t="s">
        <v>222</v>
      </c>
      <c r="E1" s="69">
        <f>ESF!H1</f>
        <v>2019</v>
      </c>
    </row>
    <row r="2" spans="1:5" ht="18.95" customHeight="1" x14ac:dyDescent="0.2">
      <c r="A2" s="167" t="s">
        <v>500</v>
      </c>
      <c r="B2" s="167"/>
      <c r="C2" s="167"/>
      <c r="D2" s="68" t="s">
        <v>224</v>
      </c>
      <c r="E2" s="69" t="str">
        <f>ESF!H2</f>
        <v>Trimestral</v>
      </c>
    </row>
    <row r="3" spans="1:5" ht="18.95" customHeight="1" x14ac:dyDescent="0.2">
      <c r="A3" s="167" t="str">
        <f>ESF!A3</f>
        <v>Correspondiente del 01 de Enero al 30 de Junio 2019</v>
      </c>
      <c r="B3" s="167"/>
      <c r="C3" s="167"/>
      <c r="D3" s="68" t="s">
        <v>226</v>
      </c>
      <c r="E3" s="69">
        <f>ESF!H3</f>
        <v>2</v>
      </c>
    </row>
    <row r="5" spans="1:5" x14ac:dyDescent="0.2">
      <c r="A5" s="71" t="s">
        <v>227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367</v>
      </c>
      <c r="C8" s="157">
        <v>3543641521.8200002</v>
      </c>
    </row>
    <row r="9" spans="1:5" x14ac:dyDescent="0.2">
      <c r="A9" s="74">
        <v>3120</v>
      </c>
      <c r="B9" s="70" t="s">
        <v>501</v>
      </c>
      <c r="C9" s="157">
        <v>13957302.710000001</v>
      </c>
    </row>
    <row r="10" spans="1:5" x14ac:dyDescent="0.2">
      <c r="A10" s="74">
        <v>3130</v>
      </c>
      <c r="B10" s="70" t="s">
        <v>502</v>
      </c>
      <c r="C10" s="157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503</v>
      </c>
      <c r="E13" s="73"/>
    </row>
    <row r="14" spans="1:5" x14ac:dyDescent="0.2">
      <c r="A14" s="74">
        <v>3210</v>
      </c>
      <c r="B14" s="70" t="s">
        <v>504</v>
      </c>
      <c r="C14" s="157">
        <v>167071175</v>
      </c>
    </row>
    <row r="15" spans="1:5" x14ac:dyDescent="0.2">
      <c r="A15" s="74">
        <v>3220</v>
      </c>
      <c r="B15" s="70" t="s">
        <v>505</v>
      </c>
      <c r="C15" s="157">
        <v>-85007880.840000004</v>
      </c>
    </row>
    <row r="16" spans="1:5" x14ac:dyDescent="0.2">
      <c r="A16" s="74">
        <v>3230</v>
      </c>
      <c r="B16" s="70" t="s">
        <v>506</v>
      </c>
      <c r="C16" s="158">
        <v>3042640755.5799999</v>
      </c>
    </row>
    <row r="17" spans="1:3" x14ac:dyDescent="0.2">
      <c r="A17" s="74">
        <v>3231</v>
      </c>
      <c r="B17" s="70" t="s">
        <v>507</v>
      </c>
      <c r="C17" s="157">
        <v>3042640755.5799999</v>
      </c>
    </row>
    <row r="18" spans="1:3" x14ac:dyDescent="0.2">
      <c r="A18" s="74">
        <v>3232</v>
      </c>
      <c r="B18" s="70" t="s">
        <v>508</v>
      </c>
      <c r="C18" s="157">
        <v>0</v>
      </c>
    </row>
    <row r="19" spans="1:3" x14ac:dyDescent="0.2">
      <c r="A19" s="74">
        <v>3233</v>
      </c>
      <c r="B19" s="70" t="s">
        <v>509</v>
      </c>
      <c r="C19" s="157">
        <v>0</v>
      </c>
    </row>
    <row r="20" spans="1:3" x14ac:dyDescent="0.2">
      <c r="A20" s="74">
        <v>3239</v>
      </c>
      <c r="B20" s="70" t="s">
        <v>510</v>
      </c>
      <c r="C20" s="157">
        <v>0</v>
      </c>
    </row>
    <row r="21" spans="1:3" x14ac:dyDescent="0.2">
      <c r="A21" s="74">
        <v>3240</v>
      </c>
      <c r="B21" s="70" t="s">
        <v>511</v>
      </c>
      <c r="C21" s="157">
        <v>0</v>
      </c>
    </row>
    <row r="22" spans="1:3" x14ac:dyDescent="0.2">
      <c r="A22" s="74">
        <v>3241</v>
      </c>
      <c r="B22" s="70" t="s">
        <v>512</v>
      </c>
      <c r="C22" s="157">
        <v>0</v>
      </c>
    </row>
    <row r="23" spans="1:3" x14ac:dyDescent="0.2">
      <c r="A23" s="74">
        <v>3242</v>
      </c>
      <c r="B23" s="70" t="s">
        <v>513</v>
      </c>
      <c r="C23" s="157">
        <v>0</v>
      </c>
    </row>
    <row r="24" spans="1:3" x14ac:dyDescent="0.2">
      <c r="A24" s="74">
        <v>3243</v>
      </c>
      <c r="B24" s="70" t="s">
        <v>514</v>
      </c>
      <c r="C24" s="157">
        <v>0</v>
      </c>
    </row>
    <row r="25" spans="1:3" x14ac:dyDescent="0.2">
      <c r="A25" s="74">
        <v>3250</v>
      </c>
      <c r="B25" s="70" t="s">
        <v>515</v>
      </c>
      <c r="C25" s="157">
        <v>0</v>
      </c>
    </row>
    <row r="26" spans="1:3" x14ac:dyDescent="0.2">
      <c r="A26" s="74">
        <v>3251</v>
      </c>
      <c r="B26" s="70" t="s">
        <v>516</v>
      </c>
      <c r="C26" s="157">
        <v>0</v>
      </c>
    </row>
    <row r="27" spans="1:3" x14ac:dyDescent="0.2">
      <c r="A27" s="74">
        <v>3252</v>
      </c>
      <c r="B27" s="70" t="s">
        <v>517</v>
      </c>
      <c r="C27" s="1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30" t="s">
        <v>24</v>
      </c>
      <c r="B4" s="47" t="s">
        <v>111</v>
      </c>
    </row>
    <row r="5" spans="1:2" ht="15" customHeight="1" x14ac:dyDescent="0.2">
      <c r="A5" s="130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1"/>
  <sheetViews>
    <sheetView workbookViewId="0">
      <selection activeCell="G10" sqref="G10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6.42578125" style="70" bestFit="1" customWidth="1"/>
    <col min="5" max="5" width="19.140625" style="70" customWidth="1"/>
    <col min="6" max="16384" width="9.140625" style="70"/>
  </cols>
  <sheetData>
    <row r="1" spans="1:5" s="76" customFormat="1" ht="18.95" customHeight="1" x14ac:dyDescent="0.25">
      <c r="A1" s="167" t="str">
        <f>ESF!A1</f>
        <v>Universidad de Guanajuato</v>
      </c>
      <c r="B1" s="167"/>
      <c r="C1" s="167"/>
      <c r="D1" s="68" t="s">
        <v>222</v>
      </c>
      <c r="E1" s="69">
        <f>ESF!H1</f>
        <v>2019</v>
      </c>
    </row>
    <row r="2" spans="1:5" s="76" customFormat="1" ht="18.95" customHeight="1" x14ac:dyDescent="0.25">
      <c r="A2" s="167" t="s">
        <v>518</v>
      </c>
      <c r="B2" s="167"/>
      <c r="C2" s="167"/>
      <c r="D2" s="68" t="s">
        <v>224</v>
      </c>
      <c r="E2" s="69" t="str">
        <f>ESF!H2</f>
        <v>Trimestral</v>
      </c>
    </row>
    <row r="3" spans="1:5" s="76" customFormat="1" ht="18.95" customHeight="1" x14ac:dyDescent="0.25">
      <c r="A3" s="167" t="str">
        <f>ESF!A3</f>
        <v>Correspondiente del 01 de Enero al 30 de Junio 2019</v>
      </c>
      <c r="B3" s="167"/>
      <c r="C3" s="167"/>
      <c r="D3" s="68" t="s">
        <v>226</v>
      </c>
      <c r="E3" s="69">
        <f>ESF!H3</f>
        <v>2</v>
      </c>
    </row>
    <row r="4" spans="1:5" x14ac:dyDescent="0.2">
      <c r="A4" s="71" t="s">
        <v>227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519</v>
      </c>
      <c r="C8" s="157">
        <v>1357477.35</v>
      </c>
      <c r="D8" s="157">
        <v>41417.35</v>
      </c>
    </row>
    <row r="9" spans="1:5" x14ac:dyDescent="0.2">
      <c r="A9" s="74">
        <v>1112</v>
      </c>
      <c r="B9" s="70" t="s">
        <v>520</v>
      </c>
      <c r="C9" s="157">
        <v>578783195.67999923</v>
      </c>
      <c r="D9" s="157">
        <v>436861060.30999935</v>
      </c>
    </row>
    <row r="10" spans="1:5" x14ac:dyDescent="0.2">
      <c r="A10" s="74">
        <v>1113</v>
      </c>
      <c r="B10" s="70" t="s">
        <v>521</v>
      </c>
      <c r="C10" s="157">
        <v>4083633.4899999946</v>
      </c>
      <c r="D10" s="157">
        <v>5253296.0999999903</v>
      </c>
    </row>
    <row r="11" spans="1:5" x14ac:dyDescent="0.2">
      <c r="A11" s="74">
        <v>1114</v>
      </c>
      <c r="B11" s="70" t="s">
        <v>228</v>
      </c>
      <c r="C11" s="157">
        <v>91914045.099999994</v>
      </c>
      <c r="D11" s="157">
        <v>88605504.090000004</v>
      </c>
    </row>
    <row r="12" spans="1:5" x14ac:dyDescent="0.2">
      <c r="A12" s="74">
        <v>1115</v>
      </c>
      <c r="B12" s="70" t="s">
        <v>229</v>
      </c>
      <c r="C12" s="157">
        <v>41362646.220000021</v>
      </c>
      <c r="D12" s="157">
        <v>38420330.680000007</v>
      </c>
    </row>
    <row r="13" spans="1:5" x14ac:dyDescent="0.2">
      <c r="A13" s="74">
        <v>1116</v>
      </c>
      <c r="B13" s="70" t="s">
        <v>522</v>
      </c>
      <c r="C13" s="157">
        <v>0</v>
      </c>
      <c r="D13" s="75">
        <v>0</v>
      </c>
    </row>
    <row r="14" spans="1:5" x14ac:dyDescent="0.2">
      <c r="A14" s="74">
        <v>1119</v>
      </c>
      <c r="B14" s="70" t="s">
        <v>523</v>
      </c>
      <c r="C14" s="157">
        <v>0</v>
      </c>
      <c r="D14" s="75">
        <v>0</v>
      </c>
    </row>
    <row r="15" spans="1:5" x14ac:dyDescent="0.2">
      <c r="A15" s="74">
        <v>1110</v>
      </c>
      <c r="B15" s="70" t="s">
        <v>524</v>
      </c>
      <c r="C15" s="158">
        <f>+SUM(C8:C14)</f>
        <v>717500997.83999932</v>
      </c>
      <c r="D15" s="158">
        <f>+SUM(D8:D14)</f>
        <v>569181608.52999926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525</v>
      </c>
      <c r="E19" s="73" t="s">
        <v>205</v>
      </c>
    </row>
    <row r="20" spans="1:5" x14ac:dyDescent="0.2">
      <c r="A20" s="82">
        <v>1230</v>
      </c>
      <c r="B20" s="83" t="s">
        <v>260</v>
      </c>
      <c r="C20" s="158">
        <f>+SUM(C21:C27)</f>
        <v>46713629.920000002</v>
      </c>
    </row>
    <row r="21" spans="1:5" x14ac:dyDescent="0.2">
      <c r="A21" s="74">
        <v>1231</v>
      </c>
      <c r="B21" s="70" t="s">
        <v>261</v>
      </c>
      <c r="C21" s="157">
        <v>0</v>
      </c>
    </row>
    <row r="22" spans="1:5" x14ac:dyDescent="0.2">
      <c r="A22" s="74">
        <v>1232</v>
      </c>
      <c r="B22" s="70" t="s">
        <v>262</v>
      </c>
      <c r="C22" s="157">
        <v>0</v>
      </c>
    </row>
    <row r="23" spans="1:5" x14ac:dyDescent="0.2">
      <c r="A23" s="74">
        <v>1233</v>
      </c>
      <c r="B23" s="70" t="s">
        <v>263</v>
      </c>
      <c r="C23" s="157">
        <v>0</v>
      </c>
    </row>
    <row r="24" spans="1:5" x14ac:dyDescent="0.2">
      <c r="A24" s="74">
        <v>1234</v>
      </c>
      <c r="B24" s="70" t="s">
        <v>264</v>
      </c>
      <c r="C24" s="157">
        <v>0</v>
      </c>
    </row>
    <row r="25" spans="1:5" x14ac:dyDescent="0.2">
      <c r="A25" s="74">
        <v>1235</v>
      </c>
      <c r="B25" s="70" t="s">
        <v>265</v>
      </c>
      <c r="C25" s="157">
        <v>0</v>
      </c>
    </row>
    <row r="26" spans="1:5" x14ac:dyDescent="0.2">
      <c r="A26" s="74">
        <v>1236</v>
      </c>
      <c r="B26" s="70" t="s">
        <v>266</v>
      </c>
      <c r="C26" s="157">
        <v>46713629.920000002</v>
      </c>
    </row>
    <row r="27" spans="1:5" x14ac:dyDescent="0.2">
      <c r="A27" s="74">
        <v>1239</v>
      </c>
      <c r="B27" s="70" t="s">
        <v>267</v>
      </c>
      <c r="C27" s="157">
        <v>0</v>
      </c>
    </row>
    <row r="28" spans="1:5" x14ac:dyDescent="0.2">
      <c r="A28" s="82">
        <v>1240</v>
      </c>
      <c r="B28" s="83" t="s">
        <v>268</v>
      </c>
      <c r="C28" s="158">
        <f>+SUM(C29:C36)</f>
        <v>39850893.359999999</v>
      </c>
    </row>
    <row r="29" spans="1:5" x14ac:dyDescent="0.2">
      <c r="A29" s="74">
        <v>1241</v>
      </c>
      <c r="B29" s="70" t="s">
        <v>269</v>
      </c>
      <c r="C29" s="157">
        <v>18924057.550000001</v>
      </c>
    </row>
    <row r="30" spans="1:5" x14ac:dyDescent="0.2">
      <c r="A30" s="74">
        <v>1242</v>
      </c>
      <c r="B30" s="70" t="s">
        <v>270</v>
      </c>
      <c r="C30" s="157">
        <v>3639157.69</v>
      </c>
    </row>
    <row r="31" spans="1:5" x14ac:dyDescent="0.2">
      <c r="A31" s="74">
        <v>1243</v>
      </c>
      <c r="B31" s="70" t="s">
        <v>271</v>
      </c>
      <c r="C31" s="157">
        <v>7304095.04</v>
      </c>
    </row>
    <row r="32" spans="1:5" x14ac:dyDescent="0.2">
      <c r="A32" s="74">
        <v>1244</v>
      </c>
      <c r="B32" s="70" t="s">
        <v>272</v>
      </c>
      <c r="C32" s="157">
        <v>5547762.7999999998</v>
      </c>
    </row>
    <row r="33" spans="1:5" x14ac:dyDescent="0.2">
      <c r="A33" s="74">
        <v>1245</v>
      </c>
      <c r="B33" s="70" t="s">
        <v>273</v>
      </c>
      <c r="C33" s="157">
        <v>0</v>
      </c>
    </row>
    <row r="34" spans="1:5" x14ac:dyDescent="0.2">
      <c r="A34" s="74">
        <v>1246</v>
      </c>
      <c r="B34" s="70" t="s">
        <v>274</v>
      </c>
      <c r="C34" s="157">
        <v>4435820.2799999993</v>
      </c>
    </row>
    <row r="35" spans="1:5" x14ac:dyDescent="0.2">
      <c r="A35" s="74">
        <v>1247</v>
      </c>
      <c r="B35" s="70" t="s">
        <v>275</v>
      </c>
      <c r="C35" s="157">
        <v>0</v>
      </c>
    </row>
    <row r="36" spans="1:5" x14ac:dyDescent="0.2">
      <c r="A36" s="74">
        <v>1248</v>
      </c>
      <c r="B36" s="70" t="s">
        <v>276</v>
      </c>
      <c r="C36" s="157">
        <v>0</v>
      </c>
    </row>
    <row r="37" spans="1:5" x14ac:dyDescent="0.2">
      <c r="A37" s="82">
        <v>1250</v>
      </c>
      <c r="B37" s="83" t="s">
        <v>278</v>
      </c>
      <c r="C37" s="158">
        <f>+SUM(C38:C42)</f>
        <v>495984.86</v>
      </c>
    </row>
    <row r="38" spans="1:5" x14ac:dyDescent="0.2">
      <c r="A38" s="74">
        <v>1251</v>
      </c>
      <c r="B38" s="70" t="s">
        <v>279</v>
      </c>
      <c r="C38" s="157">
        <v>198587.12</v>
      </c>
    </row>
    <row r="39" spans="1:5" x14ac:dyDescent="0.2">
      <c r="A39" s="74">
        <v>1252</v>
      </c>
      <c r="B39" s="70" t="s">
        <v>280</v>
      </c>
      <c r="C39" s="157">
        <v>0</v>
      </c>
    </row>
    <row r="40" spans="1:5" x14ac:dyDescent="0.2">
      <c r="A40" s="74">
        <v>1253</v>
      </c>
      <c r="B40" s="70" t="s">
        <v>281</v>
      </c>
      <c r="C40" s="157">
        <v>0</v>
      </c>
    </row>
    <row r="41" spans="1:5" x14ac:dyDescent="0.2">
      <c r="A41" s="74">
        <v>1254</v>
      </c>
      <c r="B41" s="70" t="s">
        <v>282</v>
      </c>
      <c r="C41" s="157">
        <v>297397.74</v>
      </c>
    </row>
    <row r="42" spans="1:5" x14ac:dyDescent="0.2">
      <c r="A42" s="74">
        <v>1259</v>
      </c>
      <c r="B42" s="70" t="s">
        <v>283</v>
      </c>
      <c r="C42" s="157">
        <v>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82">
        <v>5500</v>
      </c>
      <c r="B46" s="83" t="s">
        <v>471</v>
      </c>
      <c r="C46" s="158">
        <f>+SUM(C47,C56,C59,C65,C67,C69)</f>
        <v>111825432.45</v>
      </c>
      <c r="D46" s="158">
        <f>+SUM(D47,D56,D59,D65,D67,D69)</f>
        <v>248100198.92000002</v>
      </c>
    </row>
    <row r="47" spans="1:5" x14ac:dyDescent="0.2">
      <c r="A47" s="82">
        <v>5510</v>
      </c>
      <c r="B47" s="83" t="s">
        <v>472</v>
      </c>
      <c r="C47" s="158">
        <f>+SUM(C48:C55)</f>
        <v>111120138.46000001</v>
      </c>
      <c r="D47" s="158">
        <f>+SUM(D48:D55)</f>
        <v>247351515.08000001</v>
      </c>
    </row>
    <row r="48" spans="1:5" x14ac:dyDescent="0.2">
      <c r="A48" s="74">
        <v>5511</v>
      </c>
      <c r="B48" s="70" t="s">
        <v>473</v>
      </c>
      <c r="C48" s="157">
        <f>+IFERROR(VLOOKUP(A48,'[1]Balanza Tab din 4D'!A$77:E$109,5,0),0)</f>
        <v>0</v>
      </c>
      <c r="D48" s="157">
        <v>0</v>
      </c>
    </row>
    <row r="49" spans="1:4" x14ac:dyDescent="0.2">
      <c r="A49" s="74">
        <v>5512</v>
      </c>
      <c r="B49" s="70" t="s">
        <v>474</v>
      </c>
      <c r="C49" s="157">
        <f>+IFERROR(VLOOKUP(A49,'[1]Balanza Tab din 4D'!A$77:E$109,5,0),0)</f>
        <v>0</v>
      </c>
      <c r="D49" s="157">
        <v>0</v>
      </c>
    </row>
    <row r="50" spans="1:4" x14ac:dyDescent="0.2">
      <c r="A50" s="74">
        <v>5513</v>
      </c>
      <c r="B50" s="70" t="s">
        <v>475</v>
      </c>
      <c r="C50" s="157">
        <f>+IFERROR(VLOOKUP(A50,'[1]Balanza Tab din 4D'!A$77:E$109,5,0),0)</f>
        <v>38233899.560000002</v>
      </c>
      <c r="D50" s="157">
        <v>91615520.379999995</v>
      </c>
    </row>
    <row r="51" spans="1:4" x14ac:dyDescent="0.2">
      <c r="A51" s="74">
        <v>5514</v>
      </c>
      <c r="B51" s="70" t="s">
        <v>476</v>
      </c>
      <c r="C51" s="157">
        <f>+IFERROR(VLOOKUP(A51,'[1]Balanza Tab din 4D'!A$77:E$109,5,0),0)</f>
        <v>0</v>
      </c>
      <c r="D51" s="157">
        <v>0</v>
      </c>
    </row>
    <row r="52" spans="1:4" x14ac:dyDescent="0.2">
      <c r="A52" s="74">
        <v>5515</v>
      </c>
      <c r="B52" s="70" t="s">
        <v>477</v>
      </c>
      <c r="C52" s="157">
        <f>+IFERROR(VLOOKUP(A52,'[1]Balanza Tab din 4D'!A$77:E$109,5,0),0)</f>
        <v>72258514.770000011</v>
      </c>
      <c r="D52" s="157">
        <v>154349158.25000003</v>
      </c>
    </row>
    <row r="53" spans="1:4" x14ac:dyDescent="0.2">
      <c r="A53" s="74">
        <v>5516</v>
      </c>
      <c r="B53" s="70" t="s">
        <v>478</v>
      </c>
      <c r="C53" s="157">
        <f>+IFERROR(VLOOKUP(A53,'[1]Balanza Tab din 4D'!A$77:E$109,5,0),0)</f>
        <v>10614</v>
      </c>
      <c r="D53" s="157">
        <v>21228</v>
      </c>
    </row>
    <row r="54" spans="1:4" x14ac:dyDescent="0.2">
      <c r="A54" s="74">
        <v>5517</v>
      </c>
      <c r="B54" s="70" t="s">
        <v>479</v>
      </c>
      <c r="C54" s="157">
        <f>+IFERROR(VLOOKUP(A54,'[1]Balanza Tab din 4D'!A$77:E$109,5,0),0)</f>
        <v>617110.13</v>
      </c>
      <c r="D54" s="157">
        <v>996917.65999999992</v>
      </c>
    </row>
    <row r="55" spans="1:4" x14ac:dyDescent="0.2">
      <c r="A55" s="74">
        <v>5518</v>
      </c>
      <c r="B55" s="70" t="s">
        <v>114</v>
      </c>
      <c r="C55" s="157">
        <f>+IFERROR(VLOOKUP(A55,'[1]Balanza Tab din 4D'!A$77:E$109,5,0),0)</f>
        <v>0</v>
      </c>
      <c r="D55" s="157">
        <v>368690.79</v>
      </c>
    </row>
    <row r="56" spans="1:4" x14ac:dyDescent="0.2">
      <c r="A56" s="82">
        <v>5520</v>
      </c>
      <c r="B56" s="83" t="s">
        <v>113</v>
      </c>
      <c r="C56" s="158">
        <f>+SUM(C57:C58)</f>
        <v>0</v>
      </c>
      <c r="D56" s="158">
        <v>0</v>
      </c>
    </row>
    <row r="57" spans="1:4" x14ac:dyDescent="0.2">
      <c r="A57" s="74">
        <v>5521</v>
      </c>
      <c r="B57" s="70" t="s">
        <v>480</v>
      </c>
      <c r="C57" s="157">
        <f>+IFERROR(VLOOKUP(A57,'[1]Balanza Tab din 4D'!A$77:E$109,5,0),0)</f>
        <v>0</v>
      </c>
      <c r="D57" s="157">
        <v>0</v>
      </c>
    </row>
    <row r="58" spans="1:4" x14ac:dyDescent="0.2">
      <c r="A58" s="74">
        <v>5522</v>
      </c>
      <c r="B58" s="70" t="s">
        <v>481</v>
      </c>
      <c r="C58" s="157">
        <f>+IFERROR(VLOOKUP(A58,'[1]Balanza Tab din 4D'!A$77:E$109,5,0),0)</f>
        <v>0</v>
      </c>
      <c r="D58" s="157">
        <v>0</v>
      </c>
    </row>
    <row r="59" spans="1:4" x14ac:dyDescent="0.2">
      <c r="A59" s="82">
        <v>5530</v>
      </c>
      <c r="B59" s="83" t="s">
        <v>482</v>
      </c>
      <c r="C59" s="158">
        <f>+SUM(C60:C64)</f>
        <v>0</v>
      </c>
      <c r="D59" s="158">
        <f>+SUM(D60:D64)</f>
        <v>748683.84</v>
      </c>
    </row>
    <row r="60" spans="1:4" x14ac:dyDescent="0.2">
      <c r="A60" s="74">
        <v>5531</v>
      </c>
      <c r="B60" s="70" t="s">
        <v>483</v>
      </c>
      <c r="C60" s="157">
        <f>+IFERROR(VLOOKUP(A60,'[1]Balanza Tab din 4D'!A$77:E$109,5,0),0)</f>
        <v>0</v>
      </c>
      <c r="D60" s="157">
        <v>0</v>
      </c>
    </row>
    <row r="61" spans="1:4" x14ac:dyDescent="0.2">
      <c r="A61" s="74">
        <v>5532</v>
      </c>
      <c r="B61" s="70" t="s">
        <v>484</v>
      </c>
      <c r="C61" s="157">
        <f>+IFERROR(VLOOKUP(A61,'[1]Balanza Tab din 4D'!A$77:E$109,5,0),0)</f>
        <v>0</v>
      </c>
      <c r="D61" s="157">
        <v>0</v>
      </c>
    </row>
    <row r="62" spans="1:4" x14ac:dyDescent="0.2">
      <c r="A62" s="74">
        <v>5533</v>
      </c>
      <c r="B62" s="70" t="s">
        <v>485</v>
      </c>
      <c r="C62" s="157">
        <f>+IFERROR(VLOOKUP(A62,'[1]Balanza Tab din 4D'!A$77:E$109,5,0),0)</f>
        <v>0</v>
      </c>
      <c r="D62" s="157">
        <v>0</v>
      </c>
    </row>
    <row r="63" spans="1:4" x14ac:dyDescent="0.2">
      <c r="A63" s="74">
        <v>5534</v>
      </c>
      <c r="B63" s="70" t="s">
        <v>486</v>
      </c>
      <c r="C63" s="157">
        <f>+IFERROR(VLOOKUP(A63,'[1]Balanza Tab din 4D'!A$77:E$109,5,0),0)</f>
        <v>0</v>
      </c>
      <c r="D63" s="157">
        <v>0</v>
      </c>
    </row>
    <row r="64" spans="1:4" x14ac:dyDescent="0.2">
      <c r="A64" s="74">
        <v>5535</v>
      </c>
      <c r="B64" s="70" t="s">
        <v>487</v>
      </c>
      <c r="C64" s="157">
        <f>+IFERROR(VLOOKUP(A64,'[1]Balanza Tab din 4D'!A$77:E$109,5,0),0)</f>
        <v>0</v>
      </c>
      <c r="D64" s="157">
        <v>748683.84</v>
      </c>
    </row>
    <row r="65" spans="1:4" x14ac:dyDescent="0.2">
      <c r="A65" s="82">
        <v>5540</v>
      </c>
      <c r="B65" s="83" t="s">
        <v>488</v>
      </c>
      <c r="C65" s="158">
        <f>+C66</f>
        <v>0</v>
      </c>
      <c r="D65" s="158">
        <v>0</v>
      </c>
    </row>
    <row r="66" spans="1:4" x14ac:dyDescent="0.2">
      <c r="A66" s="74">
        <v>5541</v>
      </c>
      <c r="B66" s="70" t="s">
        <v>488</v>
      </c>
      <c r="C66" s="157">
        <f>+IFERROR(VLOOKUP(A66,'[1]Balanza Tab din 4D'!A$77:E$109,5,0),0)</f>
        <v>0</v>
      </c>
      <c r="D66" s="157">
        <v>0</v>
      </c>
    </row>
    <row r="67" spans="1:4" x14ac:dyDescent="0.2">
      <c r="A67" s="82">
        <v>5550</v>
      </c>
      <c r="B67" s="83" t="s">
        <v>489</v>
      </c>
      <c r="C67" s="158">
        <f>+C68</f>
        <v>0</v>
      </c>
      <c r="D67" s="158">
        <v>0</v>
      </c>
    </row>
    <row r="68" spans="1:4" x14ac:dyDescent="0.2">
      <c r="A68" s="74">
        <v>5551</v>
      </c>
      <c r="B68" s="70" t="s">
        <v>489</v>
      </c>
      <c r="C68" s="157">
        <f>+IFERROR(VLOOKUP(A68,'[1]Balanza Tab din 4D'!A$77:E$109,5,0),0)</f>
        <v>0</v>
      </c>
      <c r="D68" s="157">
        <v>0</v>
      </c>
    </row>
    <row r="69" spans="1:4" x14ac:dyDescent="0.2">
      <c r="A69" s="82">
        <v>5590</v>
      </c>
      <c r="B69" s="83" t="s">
        <v>490</v>
      </c>
      <c r="C69" s="158">
        <f>+SUM(C70:C77)</f>
        <v>705293.99</v>
      </c>
      <c r="D69" s="158">
        <f>+SUM(D70:D77)</f>
        <v>0</v>
      </c>
    </row>
    <row r="70" spans="1:4" x14ac:dyDescent="0.2">
      <c r="A70" s="74">
        <v>5591</v>
      </c>
      <c r="B70" s="70" t="s">
        <v>491</v>
      </c>
      <c r="C70" s="157">
        <f>+IFERROR(VLOOKUP(A70,'[1]Balanza Tab din 4D'!A$77:E$109,5,0),0)</f>
        <v>0</v>
      </c>
      <c r="D70" s="157">
        <v>0</v>
      </c>
    </row>
    <row r="71" spans="1:4" x14ac:dyDescent="0.2">
      <c r="A71" s="74">
        <v>5592</v>
      </c>
      <c r="B71" s="70" t="s">
        <v>492</v>
      </c>
      <c r="C71" s="157">
        <f>+IFERROR(VLOOKUP(A71,'[1]Balanza Tab din 4D'!A$77:E$109,5,0),0)</f>
        <v>0</v>
      </c>
      <c r="D71" s="157">
        <v>0</v>
      </c>
    </row>
    <row r="72" spans="1:4" x14ac:dyDescent="0.2">
      <c r="A72" s="74">
        <v>5593</v>
      </c>
      <c r="B72" s="70" t="s">
        <v>493</v>
      </c>
      <c r="C72" s="157">
        <f>+IFERROR(VLOOKUP(A72,'[1]Balanza Tab din 4D'!A$77:E$109,5,0),0)</f>
        <v>0</v>
      </c>
      <c r="D72" s="157">
        <v>0</v>
      </c>
    </row>
    <row r="73" spans="1:4" x14ac:dyDescent="0.2">
      <c r="A73" s="74">
        <v>5594</v>
      </c>
      <c r="B73" s="70" t="s">
        <v>494</v>
      </c>
      <c r="C73" s="157">
        <f>+IFERROR(VLOOKUP(A73,'[1]Balanza Tab din 4D'!A$77:E$109,5,0),0)</f>
        <v>705293.99</v>
      </c>
      <c r="D73" s="157">
        <v>0</v>
      </c>
    </row>
    <row r="74" spans="1:4" x14ac:dyDescent="0.2">
      <c r="A74" s="74">
        <v>5595</v>
      </c>
      <c r="B74" s="70" t="s">
        <v>495</v>
      </c>
      <c r="C74" s="157">
        <f>+IFERROR(VLOOKUP(A74,'[1]Balanza Tab din 4D'!A$77:E$109,5,0),0)</f>
        <v>0</v>
      </c>
      <c r="D74" s="157">
        <v>0</v>
      </c>
    </row>
    <row r="75" spans="1:4" x14ac:dyDescent="0.2">
      <c r="A75" s="74">
        <v>5596</v>
      </c>
      <c r="B75" s="70" t="s">
        <v>388</v>
      </c>
      <c r="C75" s="157">
        <f>+IFERROR(VLOOKUP(A75,'[1]Balanza Tab din 4D'!A$77:E$109,5,0),0)</f>
        <v>0</v>
      </c>
      <c r="D75" s="157">
        <v>0</v>
      </c>
    </row>
    <row r="76" spans="1:4" x14ac:dyDescent="0.2">
      <c r="A76" s="74">
        <v>5597</v>
      </c>
      <c r="B76" s="70" t="s">
        <v>496</v>
      </c>
      <c r="C76" s="157">
        <f>+IFERROR(VLOOKUP(A76,'[1]Balanza Tab din 4D'!A$77:E$109,5,0),0)</f>
        <v>0</v>
      </c>
      <c r="D76" s="157">
        <v>0</v>
      </c>
    </row>
    <row r="77" spans="1:4" x14ac:dyDescent="0.2">
      <c r="A77" s="74">
        <v>5599</v>
      </c>
      <c r="B77" s="70" t="s">
        <v>497</v>
      </c>
      <c r="C77" s="157">
        <f>+IFERROR(VLOOKUP(A77,'[1]Balanza Tab din 4D'!A$77:E$109,5,0),0)</f>
        <v>0</v>
      </c>
      <c r="D77" s="157">
        <v>0</v>
      </c>
    </row>
    <row r="78" spans="1:4" x14ac:dyDescent="0.2">
      <c r="A78" s="82">
        <v>5600</v>
      </c>
      <c r="B78" s="83" t="s">
        <v>112</v>
      </c>
      <c r="C78" s="158">
        <f>+C79</f>
        <v>0</v>
      </c>
      <c r="D78" s="158">
        <f>+D79</f>
        <v>0</v>
      </c>
    </row>
    <row r="79" spans="1:4" x14ac:dyDescent="0.2">
      <c r="A79" s="82">
        <v>5610</v>
      </c>
      <c r="B79" s="83" t="s">
        <v>498</v>
      </c>
      <c r="C79" s="158">
        <f>+C80</f>
        <v>0</v>
      </c>
      <c r="D79" s="158">
        <f>+D80</f>
        <v>0</v>
      </c>
    </row>
    <row r="80" spans="1:4" x14ac:dyDescent="0.2">
      <c r="A80" s="74">
        <v>5611</v>
      </c>
      <c r="B80" s="70" t="s">
        <v>499</v>
      </c>
      <c r="C80" s="157">
        <f>+IFERROR(VLOOKUP(A80,'[1]Balanza Tab din 4D'!A$77:E$109,5,0),0)</f>
        <v>0</v>
      </c>
      <c r="D80" s="157">
        <v>0</v>
      </c>
    </row>
    <row r="81" spans="4:4" x14ac:dyDescent="0.2">
      <c r="D81" s="15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30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30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30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2019-02-13T21:19:08Z</cp:lastPrinted>
  <dcterms:created xsi:type="dcterms:W3CDTF">2012-12-11T20:36:24Z</dcterms:created>
  <dcterms:modified xsi:type="dcterms:W3CDTF">2019-07-26T17:03:50Z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