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EG 2T2024\"/>
    </mc:Choice>
  </mc:AlternateContent>
  <xr:revisionPtr revIDLastSave="0" documentId="13_ncr:1_{8D88FC7A-5392-47D3-A1F8-6DF1CAB5F31E}" xr6:coauthVersionLast="47" xr6:coauthVersionMax="47" xr10:uidLastSave="{00000000-0000-0000-0000-000000000000}"/>
  <bookViews>
    <workbookView xWindow="-120" yWindow="-120" windowWidth="29040" windowHeight="15720" tabRatio="782" activeTab="1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F78" i="1"/>
  <c r="H141" i="1"/>
  <c r="F88" i="1" l="1"/>
  <c r="G88" i="1"/>
  <c r="I159" i="1" l="1"/>
  <c r="I158" i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39" i="1"/>
  <c r="I138" i="1"/>
  <c r="I137" i="1"/>
  <c r="I136" i="1" s="1"/>
  <c r="I135" i="1"/>
  <c r="I134" i="1"/>
  <c r="I133" i="1"/>
  <c r="I132" i="1"/>
  <c r="I131" i="1"/>
  <c r="I130" i="1"/>
  <c r="I129" i="1"/>
  <c r="I128" i="1"/>
  <c r="I126" i="1" s="1"/>
  <c r="I127" i="1"/>
  <c r="I125" i="1"/>
  <c r="I124" i="1"/>
  <c r="I123" i="1"/>
  <c r="I122" i="1"/>
  <c r="I121" i="1"/>
  <c r="I120" i="1"/>
  <c r="I119" i="1"/>
  <c r="I118" i="1"/>
  <c r="I116" i="1" s="1"/>
  <c r="I117" i="1"/>
  <c r="I114" i="1"/>
  <c r="I98" i="1"/>
  <c r="I94" i="1"/>
  <c r="I85" i="1"/>
  <c r="I84" i="1"/>
  <c r="I83" i="1"/>
  <c r="I82" i="1"/>
  <c r="I81" i="1"/>
  <c r="I80" i="1"/>
  <c r="I79" i="1"/>
  <c r="I77" i="1"/>
  <c r="I76" i="1"/>
  <c r="I75" i="1"/>
  <c r="I73" i="1"/>
  <c r="I72" i="1"/>
  <c r="I71" i="1"/>
  <c r="I70" i="1"/>
  <c r="I69" i="1"/>
  <c r="I68" i="1"/>
  <c r="I67" i="1"/>
  <c r="I61" i="1"/>
  <c r="I51" i="1"/>
  <c r="I47" i="1"/>
  <c r="I43" i="1"/>
  <c r="I37" i="1"/>
  <c r="H159" i="1"/>
  <c r="H158" i="1"/>
  <c r="H157" i="1"/>
  <c r="H156" i="1"/>
  <c r="H155" i="1"/>
  <c r="H154" i="1"/>
  <c r="H153" i="1"/>
  <c r="H151" i="1"/>
  <c r="H150" i="1"/>
  <c r="H149" i="1"/>
  <c r="H147" i="1"/>
  <c r="H146" i="1"/>
  <c r="H145" i="1"/>
  <c r="H144" i="1"/>
  <c r="H143" i="1"/>
  <c r="H142" i="1"/>
  <c r="H139" i="1"/>
  <c r="H138" i="1"/>
  <c r="H137" i="1"/>
  <c r="H135" i="1"/>
  <c r="H134" i="1"/>
  <c r="H133" i="1"/>
  <c r="H132" i="1"/>
  <c r="H126" i="1" s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6" i="1" s="1"/>
  <c r="H117" i="1"/>
  <c r="H115" i="1"/>
  <c r="I115" i="1" s="1"/>
  <c r="H114" i="1"/>
  <c r="H113" i="1"/>
  <c r="I113" i="1" s="1"/>
  <c r="H112" i="1"/>
  <c r="I112" i="1" s="1"/>
  <c r="H111" i="1"/>
  <c r="I111" i="1" s="1"/>
  <c r="H110" i="1"/>
  <c r="H109" i="1"/>
  <c r="I109" i="1" s="1"/>
  <c r="H108" i="1"/>
  <c r="I108" i="1" s="1"/>
  <c r="H107" i="1"/>
  <c r="I107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H97" i="1"/>
  <c r="I97" i="1" s="1"/>
  <c r="H95" i="1"/>
  <c r="I95" i="1" s="1"/>
  <c r="H94" i="1"/>
  <c r="H93" i="1"/>
  <c r="I93" i="1" s="1"/>
  <c r="H92" i="1"/>
  <c r="I92" i="1" s="1"/>
  <c r="H91" i="1"/>
  <c r="I91" i="1" s="1"/>
  <c r="H90" i="1"/>
  <c r="I90" i="1" s="1"/>
  <c r="H89" i="1"/>
  <c r="I89" i="1" s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7" i="1"/>
  <c r="H65" i="1"/>
  <c r="I65" i="1" s="1"/>
  <c r="H64" i="1"/>
  <c r="I64" i="1" s="1"/>
  <c r="H63" i="1"/>
  <c r="H62" i="1" s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H50" i="1"/>
  <c r="I50" i="1" s="1"/>
  <c r="H49" i="1"/>
  <c r="I49" i="1" s="1"/>
  <c r="H48" i="1"/>
  <c r="I48" i="1" s="1"/>
  <c r="H47" i="1"/>
  <c r="H46" i="1"/>
  <c r="I46" i="1" s="1"/>
  <c r="H45" i="1"/>
  <c r="I45" i="1" s="1"/>
  <c r="H44" i="1"/>
  <c r="I44" i="1" s="1"/>
  <c r="H43" i="1"/>
  <c r="H41" i="1"/>
  <c r="I41" i="1" s="1"/>
  <c r="H40" i="1"/>
  <c r="I40" i="1" s="1"/>
  <c r="H39" i="1"/>
  <c r="I39" i="1" s="1"/>
  <c r="H38" i="1"/>
  <c r="I38" i="1" s="1"/>
  <c r="H37" i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5" i="1"/>
  <c r="I15" i="1" s="1"/>
  <c r="D136" i="1"/>
  <c r="E136" i="1"/>
  <c r="F136" i="1"/>
  <c r="G136" i="1"/>
  <c r="H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C96" i="1"/>
  <c r="G96" i="1"/>
  <c r="G87" i="1" s="1"/>
  <c r="F96" i="1"/>
  <c r="F87" i="1" s="1"/>
  <c r="E96" i="1"/>
  <c r="D96" i="1"/>
  <c r="E88" i="1"/>
  <c r="D88" i="1"/>
  <c r="C88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H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C13" i="1" s="1"/>
  <c r="C87" i="1" l="1"/>
  <c r="H106" i="1"/>
  <c r="D87" i="1"/>
  <c r="E13" i="1"/>
  <c r="D13" i="1"/>
  <c r="C161" i="1"/>
  <c r="D161" i="1"/>
  <c r="I88" i="1"/>
  <c r="I63" i="1"/>
  <c r="I62" i="1" s="1"/>
  <c r="I52" i="1"/>
  <c r="I42" i="1"/>
  <c r="F13" i="1"/>
  <c r="F161" i="1" s="1"/>
  <c r="I32" i="1"/>
  <c r="H32" i="1"/>
  <c r="I110" i="1"/>
  <c r="I106" i="1" s="1"/>
  <c r="H96" i="1"/>
  <c r="I96" i="1"/>
  <c r="H88" i="1"/>
  <c r="G13" i="1"/>
  <c r="G161" i="1" s="1"/>
  <c r="H52" i="1"/>
  <c r="H22" i="1"/>
  <c r="I22" i="1"/>
  <c r="I14" i="1"/>
  <c r="H14" i="1"/>
  <c r="E87" i="1"/>
  <c r="H87" i="1" l="1"/>
  <c r="I87" i="1"/>
  <c r="E161" i="1"/>
  <c r="I13" i="1"/>
  <c r="H13" i="1"/>
  <c r="H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I161" i="1" l="1"/>
  <c r="D31" i="3"/>
  <c r="E31" i="3"/>
</calcChain>
</file>

<file path=xl/sharedStrings.xml><?xml version="1.0" encoding="utf-8"?>
<sst xmlns="http://schemas.openxmlformats.org/spreadsheetml/2006/main" count="260" uniqueCount="146">
  <si>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</si>
  <si>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</si>
  <si>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</si>
  <si>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</si>
  <si>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</si>
  <si>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</si>
  <si>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</si>
  <si>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</si>
  <si>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</si>
  <si>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</si>
  <si>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</si>
  <si>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</si>
  <si>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</si>
  <si>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</si>
  <si>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</si>
  <si>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</si>
  <si>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</si>
  <si>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</si>
  <si>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</si>
  <si>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</si>
  <si>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</si>
  <si>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</si>
  <si>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</si>
  <si>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</si>
  <si>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</si>
  <si>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</si>
  <si>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</si>
  <si>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</si>
  <si>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</si>
  <si>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</si>
  <si>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</si>
  <si>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</si>
  <si>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</si>
  <si>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</si>
  <si>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</si>
  <si>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</si>
  <si>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</si>
  <si>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</si>
  <si>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</si>
  <si>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</si>
  <si>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</si>
  <si>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</si>
  <si>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</si>
  <si>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</si>
  <si>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</si>
  <si>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</si>
  <si>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</si>
  <si>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</si>
  <si>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</si>
  <si>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</si>
  <si>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</si>
  <si>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</si>
  <si>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</si>
  <si>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</si>
  <si>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</si>
  <si>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</si>
  <si>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</si>
  <si>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</si>
  <si>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</si>
  <si>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</si>
  <si>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</si>
  <si>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</si>
  <si>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</si>
  <si>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</si>
  <si>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</si>
  <si>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</si>
  <si>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</si>
  <si>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</si>
  <si>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</si>
  <si>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</si>
  <si>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</si>
  <si>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</si>
  <si>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</si>
  <si>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</si>
  <si>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</si>
  <si>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</si>
  <si>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</si>
  <si>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</si>
  <si>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</si>
  <si>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</si>
  <si>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</si>
  <si>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</si>
  <si>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</si>
  <si>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</si>
  <si>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</si>
  <si>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</si>
  <si>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</si>
  <si>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</si>
  <si>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</si>
  <si>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</si>
  <si>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</si>
  <si>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</si>
  <si>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</si>
  <si>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</si>
  <si>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</si>
  <si>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</si>
  <si>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</si>
  <si>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</si>
  <si>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</si>
  <si>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</si>
  <si>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</si>
  <si>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</si>
  <si>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</si>
  <si>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</si>
  <si>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</si>
  <si>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</si>
  <si>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</si>
  <si>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</si>
  <si>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</si>
  <si>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</si>
  <si>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</si>
  <si>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</si>
  <si>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</si>
  <si>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</si>
  <si>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</si>
  <si>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</si>
  <si>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</si>
  <si>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</si>
  <si>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</si>
  <si>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</si>
  <si>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</si>
  <si>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</si>
  <si>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</si>
  <si>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</si>
  <si>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</si>
  <si>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</si>
  <si>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</si>
  <si>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</si>
  <si>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</si>
  <si>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</si>
  <si>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</si>
  <si>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</si>
  <si>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</si>
  <si>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</si>
  <si>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</si>
  <si>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</si>
  <si>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</si>
  <si>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</si>
  <si>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</si>
  <si>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</si>
  <si>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</si>
  <si>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Correspondiente del 01 de Enero al 30 de Junio de 2024</t>
  </si>
  <si>
    <t>Universidad de Guanajuato</t>
  </si>
  <si>
    <t>La Universidad de Guanajuato no tiene contratada Deuda.</t>
  </si>
  <si>
    <t>El periodo a reportar no corresponde al cierre del ejercicio</t>
  </si>
  <si>
    <t>La Universidad de Guanajuato no cuenta con Balance Presupuestario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</si>
</sst>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43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D3" sqref="D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142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141</v>
      </c>
      <c r="B3" s="24"/>
      <c r="C3" s="25" t="s">
        <v>4</v>
      </c>
      <c r="D3" s="27">
        <v>2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tabSelected="1" workbookViewId="0">
      <selection activeCell="B12" sqref="B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B11" s="1" t="s">
        <v>145</v>
      </c>
    </row>
    <row r="16" spans="1:6" x14ac:dyDescent="0.2">
      <c r="C16" s="70"/>
    </row>
    <row r="17" spans="3:3" x14ac:dyDescent="0.2">
      <c r="C17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M170"/>
  <sheetViews>
    <sheetView showGridLines="0" topLeftCell="A138" zoomScaleNormal="100" workbookViewId="0">
      <selection activeCell="C19" sqref="C19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5" style="1" customWidth="1"/>
    <col min="6" max="6" width="16.83203125" style="1" customWidth="1"/>
    <col min="7" max="7" width="17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3.6640625" style="1" bestFit="1" customWidth="1"/>
    <col min="12" max="12" width="15" style="1" bestFit="1" customWidth="1"/>
    <col min="13" max="13" width="13.33203125" style="1" bestFit="1" customWidth="1"/>
    <col min="14" max="16384" width="12" style="1"/>
  </cols>
  <sheetData>
    <row r="1" spans="1:12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12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12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12" x14ac:dyDescent="0.2">
      <c r="B5" s="43" t="s">
        <v>23</v>
      </c>
    </row>
    <row r="6" spans="1:12" x14ac:dyDescent="0.2">
      <c r="B6" s="82" t="str">
        <f>B1</f>
        <v>Universidad de Guanajuato</v>
      </c>
      <c r="C6" s="82"/>
      <c r="D6" s="82"/>
      <c r="E6" s="82"/>
      <c r="F6" s="82"/>
      <c r="G6" s="82"/>
      <c r="H6" s="82"/>
      <c r="I6" s="82"/>
    </row>
    <row r="7" spans="1:12" x14ac:dyDescent="0.2">
      <c r="B7" s="77" t="s">
        <v>24</v>
      </c>
      <c r="C7" s="77"/>
      <c r="D7" s="77"/>
      <c r="E7" s="77"/>
      <c r="F7" s="77"/>
      <c r="G7" s="77"/>
      <c r="H7" s="77"/>
      <c r="I7" s="77"/>
    </row>
    <row r="8" spans="1:12" x14ac:dyDescent="0.2">
      <c r="B8" s="77" t="s">
        <v>25</v>
      </c>
      <c r="C8" s="77"/>
      <c r="D8" s="77"/>
      <c r="E8" s="77"/>
      <c r="F8" s="77"/>
      <c r="G8" s="77"/>
      <c r="H8" s="77"/>
      <c r="I8" s="77"/>
    </row>
    <row r="9" spans="1:12" x14ac:dyDescent="0.2">
      <c r="B9" s="77" t="str">
        <f>B3</f>
        <v>Correspondiente del 01 de Enero al 30 de Junio de 2024</v>
      </c>
      <c r="C9" s="77"/>
      <c r="D9" s="77"/>
      <c r="E9" s="77"/>
      <c r="F9" s="77"/>
      <c r="G9" s="77"/>
      <c r="H9" s="77"/>
      <c r="I9" s="77"/>
    </row>
    <row r="10" spans="1:12" x14ac:dyDescent="0.2">
      <c r="B10" s="78" t="s">
        <v>26</v>
      </c>
      <c r="C10" s="78"/>
      <c r="D10" s="78"/>
      <c r="E10" s="78"/>
      <c r="F10" s="78"/>
      <c r="G10" s="78"/>
      <c r="H10" s="78"/>
      <c r="I10" s="78"/>
    </row>
    <row r="11" spans="1:12" x14ac:dyDescent="0.2">
      <c r="B11" s="9"/>
      <c r="C11" s="9"/>
      <c r="D11" s="79" t="s">
        <v>27</v>
      </c>
      <c r="E11" s="80"/>
      <c r="F11" s="80"/>
      <c r="G11" s="80"/>
      <c r="H11" s="81"/>
      <c r="I11" s="9"/>
    </row>
    <row r="12" spans="1:12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12" x14ac:dyDescent="0.2">
      <c r="A13" s="42"/>
      <c r="B13" s="13" t="s">
        <v>36</v>
      </c>
      <c r="C13" s="3">
        <f>C14+C22+C32+C42+C52+C62+C66+C74+C78</f>
        <v>1813302329.9999998</v>
      </c>
      <c r="D13" s="3">
        <f t="shared" ref="D13:H13" si="0">D14+D22+D32+D42+D52+D62+D66+D74+D78</f>
        <v>284036057.63999999</v>
      </c>
      <c r="E13" s="3">
        <f t="shared" si="0"/>
        <v>7605289.7999999998</v>
      </c>
      <c r="F13" s="3">
        <f t="shared" si="0"/>
        <v>765790065.14999998</v>
      </c>
      <c r="G13" s="3">
        <f t="shared" si="0"/>
        <v>765790065.14999998</v>
      </c>
      <c r="H13" s="3">
        <f t="shared" si="0"/>
        <v>276430767.83999997</v>
      </c>
      <c r="I13" s="3">
        <f>I14+I22+I32+I42+I52+I62+I66+I74+I78</f>
        <v>2089733097.8400004</v>
      </c>
    </row>
    <row r="14" spans="1:12" x14ac:dyDescent="0.2">
      <c r="B14" s="17" t="s">
        <v>37</v>
      </c>
      <c r="C14" s="3">
        <f>C15+C16+C17+C18+C19+C20+C21</f>
        <v>1365778799.4699998</v>
      </c>
      <c r="D14" s="3">
        <f t="shared" ref="D14:I14" si="1">D15+D16+D17+D18+D19+D20+D21</f>
        <v>66799217.069999993</v>
      </c>
      <c r="E14" s="3">
        <f t="shared" si="1"/>
        <v>3282082.05</v>
      </c>
      <c r="F14" s="3">
        <f t="shared" si="1"/>
        <v>421682525.26000005</v>
      </c>
      <c r="G14" s="3">
        <f t="shared" si="1"/>
        <v>457826966.35000002</v>
      </c>
      <c r="H14" s="3">
        <f t="shared" si="1"/>
        <v>27372693.929999977</v>
      </c>
      <c r="I14" s="3">
        <f t="shared" si="1"/>
        <v>1393151493.4000001</v>
      </c>
      <c r="K14" s="71"/>
      <c r="L14" s="72"/>
    </row>
    <row r="15" spans="1:12" x14ac:dyDescent="0.2">
      <c r="B15" s="16" t="s">
        <v>38</v>
      </c>
      <c r="C15" s="4">
        <v>219760397.16</v>
      </c>
      <c r="D15" s="4">
        <v>0</v>
      </c>
      <c r="E15" s="4">
        <v>0</v>
      </c>
      <c r="F15" s="4">
        <v>49989000.759999998</v>
      </c>
      <c r="G15" s="4">
        <v>44490013.289999999</v>
      </c>
      <c r="H15" s="4">
        <f>D15-E15+F15-G15</f>
        <v>5498987.4699999988</v>
      </c>
      <c r="I15" s="4">
        <f>C15+H15</f>
        <v>225259384.63</v>
      </c>
      <c r="K15" s="71"/>
      <c r="L15" s="71"/>
    </row>
    <row r="16" spans="1:12" x14ac:dyDescent="0.2">
      <c r="B16" s="16" t="s">
        <v>39</v>
      </c>
      <c r="C16" s="4">
        <v>336160312.64999998</v>
      </c>
      <c r="D16" s="4">
        <v>34726208.729999997</v>
      </c>
      <c r="E16" s="4">
        <v>17532</v>
      </c>
      <c r="F16" s="4">
        <v>192025265.93000001</v>
      </c>
      <c r="G16" s="4">
        <v>175060588.47</v>
      </c>
      <c r="H16" s="4">
        <f t="shared" ref="H16:H79" si="2">D16-E16+F16-G16</f>
        <v>51673354.189999998</v>
      </c>
      <c r="I16" s="4">
        <f t="shared" ref="I16:I79" si="3">C16+H16</f>
        <v>387833666.83999997</v>
      </c>
    </row>
    <row r="17" spans="2:13" x14ac:dyDescent="0.2">
      <c r="B17" s="16" t="s">
        <v>40</v>
      </c>
      <c r="C17" s="4">
        <v>121640843.75</v>
      </c>
      <c r="D17" s="4">
        <v>106000</v>
      </c>
      <c r="E17" s="4">
        <v>0</v>
      </c>
      <c r="F17" s="4">
        <v>25044359.850000001</v>
      </c>
      <c r="G17" s="4">
        <v>20738581.710000001</v>
      </c>
      <c r="H17" s="4">
        <f t="shared" si="2"/>
        <v>4411778.1400000006</v>
      </c>
      <c r="I17" s="4">
        <f t="shared" si="3"/>
        <v>126052621.89</v>
      </c>
    </row>
    <row r="18" spans="2:13" x14ac:dyDescent="0.2">
      <c r="B18" s="16" t="s">
        <v>41</v>
      </c>
      <c r="C18" s="4">
        <v>190408138.47999999</v>
      </c>
      <c r="D18" s="4">
        <v>0</v>
      </c>
      <c r="E18" s="4">
        <v>0</v>
      </c>
      <c r="F18" s="4">
        <v>51977503.829999998</v>
      </c>
      <c r="G18" s="4">
        <v>48010305.719999999</v>
      </c>
      <c r="H18" s="4">
        <f t="shared" si="2"/>
        <v>3967198.1099999994</v>
      </c>
      <c r="I18" s="4">
        <f t="shared" si="3"/>
        <v>194375336.58999997</v>
      </c>
    </row>
    <row r="19" spans="2:13" x14ac:dyDescent="0.2">
      <c r="B19" s="16" t="s">
        <v>42</v>
      </c>
      <c r="C19" s="4">
        <v>305650227.83999997</v>
      </c>
      <c r="D19" s="4">
        <v>6967008.3399999999</v>
      </c>
      <c r="E19" s="4">
        <v>3264550.05</v>
      </c>
      <c r="F19" s="4">
        <v>60207177.799999997</v>
      </c>
      <c r="G19" s="4">
        <v>96674021.430000007</v>
      </c>
      <c r="H19" s="4">
        <f t="shared" si="2"/>
        <v>-32764385.340000011</v>
      </c>
      <c r="I19" s="4">
        <f t="shared" si="3"/>
        <v>272885842.49999994</v>
      </c>
      <c r="K19" s="71"/>
      <c r="L19" s="71"/>
      <c r="M19" s="71"/>
    </row>
    <row r="20" spans="2:13" x14ac:dyDescent="0.2">
      <c r="B20" s="16" t="s">
        <v>43</v>
      </c>
      <c r="C20" s="4">
        <v>49831516.600000001</v>
      </c>
      <c r="D20" s="4">
        <v>25000000</v>
      </c>
      <c r="E20" s="4">
        <v>0</v>
      </c>
      <c r="F20" s="4">
        <v>12364.22</v>
      </c>
      <c r="G20" s="4">
        <v>35951293.630000003</v>
      </c>
      <c r="H20" s="4">
        <f t="shared" si="2"/>
        <v>-10938929.410000004</v>
      </c>
      <c r="I20" s="4">
        <f t="shared" si="3"/>
        <v>38892587.189999998</v>
      </c>
    </row>
    <row r="21" spans="2:13" x14ac:dyDescent="0.2">
      <c r="B21" s="16" t="s">
        <v>44</v>
      </c>
      <c r="C21" s="4">
        <v>142327362.99000001</v>
      </c>
      <c r="D21" s="4">
        <v>0</v>
      </c>
      <c r="E21" s="4">
        <v>0</v>
      </c>
      <c r="F21" s="4">
        <v>42426852.869999997</v>
      </c>
      <c r="G21" s="4">
        <v>36902162.100000001</v>
      </c>
      <c r="H21" s="4">
        <f t="shared" si="2"/>
        <v>5524690.7699999958</v>
      </c>
      <c r="I21" s="4">
        <f t="shared" si="3"/>
        <v>147852053.75999999</v>
      </c>
    </row>
    <row r="22" spans="2:13" x14ac:dyDescent="0.2">
      <c r="B22" s="17" t="s">
        <v>45</v>
      </c>
      <c r="C22" s="3">
        <f>C23+C24+C25+C26+C27+C28+C29+C30+C31</f>
        <v>66610714.229999997</v>
      </c>
      <c r="D22" s="3">
        <f t="shared" ref="D22:I22" si="4">D23+D24+D25+D26+D27+D28+D29+D30+D31</f>
        <v>57770057.57</v>
      </c>
      <c r="E22" s="3">
        <f t="shared" si="4"/>
        <v>336161.17</v>
      </c>
      <c r="F22" s="3">
        <f t="shared" si="4"/>
        <v>64957676.839999996</v>
      </c>
      <c r="G22" s="3">
        <f t="shared" si="4"/>
        <v>75704514.590000004</v>
      </c>
      <c r="H22" s="3">
        <f t="shared" si="4"/>
        <v>46687058.650000013</v>
      </c>
      <c r="I22" s="3">
        <f t="shared" si="4"/>
        <v>113297772.88000001</v>
      </c>
    </row>
    <row r="23" spans="2:13" x14ac:dyDescent="0.2">
      <c r="B23" s="16" t="s">
        <v>46</v>
      </c>
      <c r="C23" s="4">
        <v>29660338.48</v>
      </c>
      <c r="D23" s="4">
        <v>55429705.560000002</v>
      </c>
      <c r="E23" s="4">
        <v>325266.90999999997</v>
      </c>
      <c r="F23" s="4">
        <v>30880065.43</v>
      </c>
      <c r="G23" s="4">
        <v>54354139.07</v>
      </c>
      <c r="H23" s="4">
        <f t="shared" si="2"/>
        <v>31630365.010000013</v>
      </c>
      <c r="I23" s="4">
        <f t="shared" si="3"/>
        <v>61290703.49000001</v>
      </c>
    </row>
    <row r="24" spans="2:13" x14ac:dyDescent="0.2">
      <c r="B24" s="16" t="s">
        <v>47</v>
      </c>
      <c r="C24" s="4">
        <v>6887330.3499999996</v>
      </c>
      <c r="D24" s="4">
        <v>70000</v>
      </c>
      <c r="E24" s="4">
        <v>1408</v>
      </c>
      <c r="F24" s="4">
        <v>3964907.92</v>
      </c>
      <c r="G24" s="4">
        <v>3097048.34</v>
      </c>
      <c r="H24" s="4">
        <f t="shared" si="2"/>
        <v>936451.58000000007</v>
      </c>
      <c r="I24" s="4">
        <f t="shared" si="3"/>
        <v>7823781.9299999997</v>
      </c>
    </row>
    <row r="25" spans="2:13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3"/>
        <v>0</v>
      </c>
    </row>
    <row r="26" spans="2:13" x14ac:dyDescent="0.2">
      <c r="B26" s="16" t="s">
        <v>49</v>
      </c>
      <c r="C26" s="4">
        <v>4016244.12</v>
      </c>
      <c r="D26" s="4">
        <v>408613.4</v>
      </c>
      <c r="E26" s="4">
        <v>62.62</v>
      </c>
      <c r="F26" s="4">
        <v>6638432.4100000001</v>
      </c>
      <c r="G26" s="4">
        <v>2994033.24</v>
      </c>
      <c r="H26" s="4">
        <f t="shared" si="2"/>
        <v>4052949.95</v>
      </c>
      <c r="I26" s="4">
        <f t="shared" si="3"/>
        <v>8069194.0700000003</v>
      </c>
    </row>
    <row r="27" spans="2:13" x14ac:dyDescent="0.2">
      <c r="B27" s="16" t="s">
        <v>50</v>
      </c>
      <c r="C27" s="4">
        <v>6855401.0099999998</v>
      </c>
      <c r="D27" s="4">
        <v>1313738.6100000001</v>
      </c>
      <c r="E27" s="4">
        <v>9423.64</v>
      </c>
      <c r="F27" s="4">
        <v>9360908.5199999996</v>
      </c>
      <c r="G27" s="4">
        <v>5316447.12</v>
      </c>
      <c r="H27" s="4">
        <f t="shared" si="2"/>
        <v>5348776.37</v>
      </c>
      <c r="I27" s="4">
        <f t="shared" si="3"/>
        <v>12204177.379999999</v>
      </c>
    </row>
    <row r="28" spans="2:13" x14ac:dyDescent="0.2">
      <c r="B28" s="16" t="s">
        <v>51</v>
      </c>
      <c r="C28" s="4">
        <v>9658476.1300000008</v>
      </c>
      <c r="D28" s="4">
        <v>77000</v>
      </c>
      <c r="E28" s="4">
        <v>0</v>
      </c>
      <c r="F28" s="4">
        <v>5376310.1900000004</v>
      </c>
      <c r="G28" s="4">
        <v>4942631.57</v>
      </c>
      <c r="H28" s="4">
        <f t="shared" si="2"/>
        <v>510678.62000000011</v>
      </c>
      <c r="I28" s="4">
        <f t="shared" si="3"/>
        <v>10169154.75</v>
      </c>
    </row>
    <row r="29" spans="2:13" x14ac:dyDescent="0.2">
      <c r="B29" s="16" t="s">
        <v>52</v>
      </c>
      <c r="C29" s="4">
        <v>6190836.4000000004</v>
      </c>
      <c r="D29" s="4">
        <v>428000</v>
      </c>
      <c r="E29" s="4">
        <v>0</v>
      </c>
      <c r="F29" s="4">
        <v>4449439.3600000003</v>
      </c>
      <c r="G29" s="4">
        <v>2482191.62</v>
      </c>
      <c r="H29" s="4">
        <f t="shared" si="2"/>
        <v>2395247.7400000002</v>
      </c>
      <c r="I29" s="4">
        <f t="shared" si="3"/>
        <v>8586084.1400000006</v>
      </c>
    </row>
    <row r="30" spans="2:13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3"/>
        <v>0</v>
      </c>
    </row>
    <row r="31" spans="2:13" x14ac:dyDescent="0.2">
      <c r="B31" s="16" t="s">
        <v>54</v>
      </c>
      <c r="C31" s="4">
        <v>3342087.74</v>
      </c>
      <c r="D31" s="4">
        <v>43000</v>
      </c>
      <c r="E31" s="4">
        <v>0</v>
      </c>
      <c r="F31" s="4">
        <v>4287613.01</v>
      </c>
      <c r="G31" s="4">
        <v>2518023.63</v>
      </c>
      <c r="H31" s="4">
        <f t="shared" si="2"/>
        <v>1812589.38</v>
      </c>
      <c r="I31" s="4">
        <f t="shared" si="3"/>
        <v>5154677.12</v>
      </c>
    </row>
    <row r="32" spans="2:13" x14ac:dyDescent="0.2">
      <c r="B32" s="17" t="s">
        <v>55</v>
      </c>
      <c r="C32" s="3">
        <f>C33+C34+C35+C36+C37+C38+C39+C40+C41</f>
        <v>224572473.33999997</v>
      </c>
      <c r="D32" s="3">
        <f t="shared" ref="D32:I32" si="5">D33+D34+D35+D36+D37+D38+D39+D40+D41</f>
        <v>43058913.920000002</v>
      </c>
      <c r="E32" s="3">
        <f t="shared" si="5"/>
        <v>6863.27</v>
      </c>
      <c r="F32" s="3">
        <f t="shared" si="5"/>
        <v>158453126.95999998</v>
      </c>
      <c r="G32" s="3">
        <f t="shared" si="5"/>
        <v>127220330.94</v>
      </c>
      <c r="H32" s="3">
        <f t="shared" si="5"/>
        <v>74284846.669999987</v>
      </c>
      <c r="I32" s="3">
        <f t="shared" si="5"/>
        <v>298857320.00999993</v>
      </c>
    </row>
    <row r="33" spans="2:9" x14ac:dyDescent="0.2">
      <c r="B33" s="16" t="s">
        <v>56</v>
      </c>
      <c r="C33" s="4">
        <v>20664090.420000002</v>
      </c>
      <c r="D33" s="4">
        <v>0</v>
      </c>
      <c r="E33" s="4">
        <v>0</v>
      </c>
      <c r="F33" s="4">
        <v>3789863.78</v>
      </c>
      <c r="G33" s="4">
        <v>6551729.5999999996</v>
      </c>
      <c r="H33" s="4">
        <f t="shared" si="2"/>
        <v>-2761865.82</v>
      </c>
      <c r="I33" s="4">
        <f t="shared" si="3"/>
        <v>17902224.600000001</v>
      </c>
    </row>
    <row r="34" spans="2:9" x14ac:dyDescent="0.2">
      <c r="B34" s="16" t="s">
        <v>57</v>
      </c>
      <c r="C34" s="4">
        <v>37999746.509999998</v>
      </c>
      <c r="D34" s="4">
        <v>843182.72</v>
      </c>
      <c r="E34" s="4">
        <v>0</v>
      </c>
      <c r="F34" s="4">
        <v>13446488.15</v>
      </c>
      <c r="G34" s="4">
        <v>15553739.720000001</v>
      </c>
      <c r="H34" s="4">
        <f t="shared" si="2"/>
        <v>-1264068.8499999996</v>
      </c>
      <c r="I34" s="4">
        <f t="shared" si="3"/>
        <v>36735677.659999996</v>
      </c>
    </row>
    <row r="35" spans="2:9" x14ac:dyDescent="0.2">
      <c r="B35" s="16" t="s">
        <v>58</v>
      </c>
      <c r="C35" s="4">
        <v>38062842.759999998</v>
      </c>
      <c r="D35" s="4">
        <v>10010712.51</v>
      </c>
      <c r="E35" s="4">
        <v>0.01</v>
      </c>
      <c r="F35" s="4">
        <v>38603398.909999996</v>
      </c>
      <c r="G35" s="4">
        <v>19772626.710000001</v>
      </c>
      <c r="H35" s="4">
        <f t="shared" si="2"/>
        <v>28841484.699999996</v>
      </c>
      <c r="I35" s="4">
        <f t="shared" si="3"/>
        <v>66904327.459999993</v>
      </c>
    </row>
    <row r="36" spans="2:9" x14ac:dyDescent="0.2">
      <c r="B36" s="16" t="s">
        <v>59</v>
      </c>
      <c r="C36" s="4">
        <v>6434118.8700000001</v>
      </c>
      <c r="D36" s="4">
        <v>65000</v>
      </c>
      <c r="E36" s="4">
        <v>0</v>
      </c>
      <c r="F36" s="4">
        <v>3423667.8</v>
      </c>
      <c r="G36" s="4">
        <v>690436</v>
      </c>
      <c r="H36" s="4">
        <f t="shared" si="2"/>
        <v>2798231.8</v>
      </c>
      <c r="I36" s="4">
        <f t="shared" si="3"/>
        <v>9232350.6699999999</v>
      </c>
    </row>
    <row r="37" spans="2:9" x14ac:dyDescent="0.2">
      <c r="B37" s="16" t="s">
        <v>60</v>
      </c>
      <c r="C37" s="4">
        <v>42861210.259999998</v>
      </c>
      <c r="D37" s="4">
        <v>26287363.440000001</v>
      </c>
      <c r="E37" s="4">
        <v>0</v>
      </c>
      <c r="F37" s="4">
        <v>54996251.390000001</v>
      </c>
      <c r="G37" s="4">
        <v>50136222.850000001</v>
      </c>
      <c r="H37" s="4">
        <f t="shared" si="2"/>
        <v>31147391.979999997</v>
      </c>
      <c r="I37" s="4">
        <f t="shared" si="3"/>
        <v>74008602.239999995</v>
      </c>
    </row>
    <row r="38" spans="2:9" x14ac:dyDescent="0.2">
      <c r="B38" s="16" t="s">
        <v>61</v>
      </c>
      <c r="C38" s="4">
        <v>9901885.2200000007</v>
      </c>
      <c r="D38" s="4">
        <v>378922.39</v>
      </c>
      <c r="E38" s="4">
        <v>6153</v>
      </c>
      <c r="F38" s="4">
        <v>10475132.92</v>
      </c>
      <c r="G38" s="4">
        <v>10383466.640000001</v>
      </c>
      <c r="H38" s="4">
        <f t="shared" si="2"/>
        <v>464435.66999999993</v>
      </c>
      <c r="I38" s="4">
        <f t="shared" si="3"/>
        <v>10366320.890000001</v>
      </c>
    </row>
    <row r="39" spans="2:9" x14ac:dyDescent="0.2">
      <c r="B39" s="16" t="s">
        <v>62</v>
      </c>
      <c r="C39" s="4">
        <v>13641088.82</v>
      </c>
      <c r="D39" s="4">
        <v>1309299.93</v>
      </c>
      <c r="E39" s="4">
        <v>710.26</v>
      </c>
      <c r="F39" s="4">
        <v>9092252.1199999992</v>
      </c>
      <c r="G39" s="4">
        <v>5599785.54</v>
      </c>
      <c r="H39" s="4">
        <f t="shared" si="2"/>
        <v>4801056.2499999991</v>
      </c>
      <c r="I39" s="4">
        <f t="shared" si="3"/>
        <v>18442145.07</v>
      </c>
    </row>
    <row r="40" spans="2:9" x14ac:dyDescent="0.2">
      <c r="B40" s="16" t="s">
        <v>63</v>
      </c>
      <c r="C40" s="4">
        <v>25156472.82</v>
      </c>
      <c r="D40" s="4">
        <v>4071603.55</v>
      </c>
      <c r="E40" s="4">
        <v>0</v>
      </c>
      <c r="F40" s="4">
        <v>14141042.029999999</v>
      </c>
      <c r="G40" s="4">
        <v>8909168.8200000003</v>
      </c>
      <c r="H40" s="4">
        <f t="shared" si="2"/>
        <v>9303476.7599999979</v>
      </c>
      <c r="I40" s="4">
        <f t="shared" si="3"/>
        <v>34459949.579999998</v>
      </c>
    </row>
    <row r="41" spans="2:9" x14ac:dyDescent="0.2">
      <c r="B41" s="16" t="s">
        <v>64</v>
      </c>
      <c r="C41" s="4">
        <v>29851017.66</v>
      </c>
      <c r="D41" s="4">
        <v>92829.38</v>
      </c>
      <c r="E41" s="4">
        <v>0</v>
      </c>
      <c r="F41" s="4">
        <v>10485029.859999999</v>
      </c>
      <c r="G41" s="4">
        <v>9623155.0600000005</v>
      </c>
      <c r="H41" s="4">
        <f t="shared" si="2"/>
        <v>954704.1799999997</v>
      </c>
      <c r="I41" s="4">
        <f t="shared" si="3"/>
        <v>30805721.84</v>
      </c>
    </row>
    <row r="42" spans="2:9" x14ac:dyDescent="0.2">
      <c r="B42" s="17" t="s">
        <v>65</v>
      </c>
      <c r="C42" s="3">
        <f>C43+C44+C45+C46+C47+C48+C49+C50+C51</f>
        <v>77644883.919999987</v>
      </c>
      <c r="D42" s="3">
        <f t="shared" ref="D42:I42" si="6">D43+D44+D45+D46+D47+D48+D49+D50+D51</f>
        <v>50631400.82</v>
      </c>
      <c r="E42" s="3">
        <f t="shared" si="6"/>
        <v>0</v>
      </c>
      <c r="F42" s="3">
        <f t="shared" si="6"/>
        <v>60909525.239999995</v>
      </c>
      <c r="G42" s="3">
        <f t="shared" si="6"/>
        <v>53223006.310000002</v>
      </c>
      <c r="H42" s="3">
        <f t="shared" si="6"/>
        <v>58317919.75</v>
      </c>
      <c r="I42" s="3">
        <f t="shared" si="6"/>
        <v>135962803.66999999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3"/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3"/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3"/>
        <v>0</v>
      </c>
    </row>
    <row r="46" spans="2:9" x14ac:dyDescent="0.2">
      <c r="B46" s="16" t="s">
        <v>69</v>
      </c>
      <c r="C46" s="4">
        <v>77644883.919999987</v>
      </c>
      <c r="D46" s="4">
        <v>50601400.82</v>
      </c>
      <c r="E46" s="4">
        <v>0</v>
      </c>
      <c r="F46" s="4">
        <v>60909525.239999995</v>
      </c>
      <c r="G46" s="4">
        <v>53193006.310000002</v>
      </c>
      <c r="H46" s="4">
        <f t="shared" si="2"/>
        <v>58317919.75</v>
      </c>
      <c r="I46" s="4">
        <f t="shared" si="3"/>
        <v>135962803.66999999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3"/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3"/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3"/>
        <v>0</v>
      </c>
    </row>
    <row r="50" spans="2:9" x14ac:dyDescent="0.2">
      <c r="B50" s="16" t="s">
        <v>73</v>
      </c>
      <c r="C50" s="4">
        <v>0</v>
      </c>
      <c r="D50" s="4">
        <v>30000</v>
      </c>
      <c r="E50" s="4">
        <v>0</v>
      </c>
      <c r="F50" s="4">
        <v>0</v>
      </c>
      <c r="G50" s="4">
        <v>30000</v>
      </c>
      <c r="H50" s="4">
        <f t="shared" si="2"/>
        <v>0</v>
      </c>
      <c r="I50" s="4">
        <f t="shared" si="3"/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3"/>
        <v>0</v>
      </c>
    </row>
    <row r="52" spans="2:9" x14ac:dyDescent="0.2">
      <c r="B52" s="17" t="s">
        <v>75</v>
      </c>
      <c r="C52" s="3">
        <f>C53+C54+C55+C56+C57+C58+C59+C60+C61</f>
        <v>70399740.010000005</v>
      </c>
      <c r="D52" s="3">
        <f t="shared" ref="D52:I52" si="7">D53+D54+D55+D56+D57+D58+D59+D60+D61</f>
        <v>32484183.859999996</v>
      </c>
      <c r="E52" s="3">
        <f t="shared" si="7"/>
        <v>3975335.6300000004</v>
      </c>
      <c r="F52" s="3">
        <f t="shared" si="7"/>
        <v>41623364.190000005</v>
      </c>
      <c r="G52" s="3">
        <f t="shared" si="7"/>
        <v>33686723.309999995</v>
      </c>
      <c r="H52" s="3">
        <f t="shared" si="7"/>
        <v>36445489.109999999</v>
      </c>
      <c r="I52" s="3">
        <f t="shared" si="7"/>
        <v>106845229.12000002</v>
      </c>
    </row>
    <row r="53" spans="2:9" x14ac:dyDescent="0.2">
      <c r="B53" s="16" t="s">
        <v>76</v>
      </c>
      <c r="C53" s="4">
        <v>50065849.770000003</v>
      </c>
      <c r="D53" s="4">
        <v>21038236.329999998</v>
      </c>
      <c r="E53" s="4">
        <v>1951907.59</v>
      </c>
      <c r="F53" s="4">
        <v>29456687.57</v>
      </c>
      <c r="G53" s="4">
        <v>20869932.870000001</v>
      </c>
      <c r="H53" s="4">
        <f t="shared" si="2"/>
        <v>27673083.440000001</v>
      </c>
      <c r="I53" s="4">
        <f t="shared" si="3"/>
        <v>77738933.210000008</v>
      </c>
    </row>
    <row r="54" spans="2:9" x14ac:dyDescent="0.2">
      <c r="B54" s="16" t="s">
        <v>77</v>
      </c>
      <c r="C54" s="4">
        <v>7375617.0700000003</v>
      </c>
      <c r="D54" s="4">
        <v>119066.15</v>
      </c>
      <c r="E54" s="4">
        <v>51326.15</v>
      </c>
      <c r="F54" s="4">
        <v>1303390.9099999999</v>
      </c>
      <c r="G54" s="4">
        <v>615329.47</v>
      </c>
      <c r="H54" s="4">
        <f t="shared" si="2"/>
        <v>755801.44</v>
      </c>
      <c r="I54" s="4">
        <f t="shared" si="3"/>
        <v>8131418.5099999998</v>
      </c>
    </row>
    <row r="55" spans="2:9" x14ac:dyDescent="0.2">
      <c r="B55" s="16" t="s">
        <v>78</v>
      </c>
      <c r="C55" s="4">
        <v>7254584.3799999999</v>
      </c>
      <c r="D55" s="4">
        <v>7538353.0800000001</v>
      </c>
      <c r="E55" s="4">
        <v>1956068.5</v>
      </c>
      <c r="F55" s="4">
        <v>6663799.0899999999</v>
      </c>
      <c r="G55" s="4">
        <v>7688746.6600000001</v>
      </c>
      <c r="H55" s="4">
        <f t="shared" si="2"/>
        <v>4557337.01</v>
      </c>
      <c r="I55" s="4">
        <f t="shared" si="3"/>
        <v>11811921.390000001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2"/>
        <v>0</v>
      </c>
      <c r="I56" s="4">
        <f t="shared" si="3"/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3"/>
        <v>0</v>
      </c>
    </row>
    <row r="58" spans="2:9" x14ac:dyDescent="0.2">
      <c r="B58" s="16" t="s">
        <v>81</v>
      </c>
      <c r="C58" s="4">
        <v>5521568.0099999998</v>
      </c>
      <c r="D58" s="4">
        <v>3639775.82</v>
      </c>
      <c r="E58" s="4">
        <v>16033.39</v>
      </c>
      <c r="F58" s="4">
        <v>3592352.91</v>
      </c>
      <c r="G58" s="4">
        <v>4338713.1500000004</v>
      </c>
      <c r="H58" s="4">
        <f t="shared" si="2"/>
        <v>2877382.1899999995</v>
      </c>
      <c r="I58" s="4">
        <f t="shared" si="3"/>
        <v>8398950.1999999993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40000</v>
      </c>
      <c r="G59" s="4">
        <v>37000</v>
      </c>
      <c r="H59" s="4">
        <f t="shared" si="2"/>
        <v>3000</v>
      </c>
      <c r="I59" s="4">
        <f t="shared" si="3"/>
        <v>3000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3"/>
        <v>0</v>
      </c>
    </row>
    <row r="61" spans="2:9" x14ac:dyDescent="0.2">
      <c r="B61" s="16" t="s">
        <v>84</v>
      </c>
      <c r="C61" s="4">
        <v>182120.78</v>
      </c>
      <c r="D61" s="4">
        <v>148752.48000000001</v>
      </c>
      <c r="E61" s="4">
        <v>0</v>
      </c>
      <c r="F61" s="4">
        <v>567133.71</v>
      </c>
      <c r="G61" s="4">
        <v>137001.16</v>
      </c>
      <c r="H61" s="4">
        <f t="shared" si="2"/>
        <v>578885.02999999991</v>
      </c>
      <c r="I61" s="4">
        <f t="shared" si="3"/>
        <v>761005.80999999994</v>
      </c>
    </row>
    <row r="62" spans="2:9" x14ac:dyDescent="0.2">
      <c r="B62" s="17" t="s">
        <v>85</v>
      </c>
      <c r="C62" s="3">
        <f>C63+C64+C65</f>
        <v>8295719.0299999993</v>
      </c>
      <c r="D62" s="3">
        <f t="shared" ref="D62:I62" si="8">D63+D64+D65</f>
        <v>33292284.399999999</v>
      </c>
      <c r="E62" s="3">
        <f t="shared" si="8"/>
        <v>4847.68</v>
      </c>
      <c r="F62" s="3">
        <f t="shared" si="8"/>
        <v>18120779.66</v>
      </c>
      <c r="G62" s="3">
        <f t="shared" si="8"/>
        <v>18085456.649999999</v>
      </c>
      <c r="H62" s="3">
        <f t="shared" si="8"/>
        <v>33322759.729999997</v>
      </c>
      <c r="I62" s="3">
        <f t="shared" si="8"/>
        <v>41618478.759999998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2"/>
        <v>0</v>
      </c>
      <c r="I63" s="4">
        <f t="shared" si="3"/>
        <v>0</v>
      </c>
    </row>
    <row r="64" spans="2:9" x14ac:dyDescent="0.2">
      <c r="B64" s="16" t="s">
        <v>87</v>
      </c>
      <c r="C64" s="4">
        <v>8295719.0299999993</v>
      </c>
      <c r="D64" s="4">
        <v>33292284.399999999</v>
      </c>
      <c r="E64" s="4">
        <v>4847.68</v>
      </c>
      <c r="F64" s="4">
        <v>18120779.66</v>
      </c>
      <c r="G64" s="4">
        <v>18085456.649999999</v>
      </c>
      <c r="H64" s="4">
        <f t="shared" si="2"/>
        <v>33322759.729999997</v>
      </c>
      <c r="I64" s="4">
        <f t="shared" si="3"/>
        <v>41618478.759999998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3"/>
        <v>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si="3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3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3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3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3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3"/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0</v>
      </c>
      <c r="I73" s="4">
        <f t="shared" si="3"/>
        <v>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si="3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3"/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0</v>
      </c>
      <c r="I77" s="4">
        <f t="shared" si="3"/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f>F79+F80+F81+F82+F83+F84+F85</f>
        <v>43067</v>
      </c>
      <c r="G78" s="3">
        <f>G79+G80+G81+G82+G83+G84+G85</f>
        <v>43067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0</v>
      </c>
      <c r="I79" s="4">
        <f t="shared" si="3"/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9">D80-E80+F80-G80</f>
        <v>0</v>
      </c>
      <c r="I80" s="4">
        <f t="shared" ref="I80:I85" si="10">C80+H80</f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9"/>
        <v>0</v>
      </c>
      <c r="I81" s="4">
        <f t="shared" si="10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9"/>
        <v>0</v>
      </c>
      <c r="I82" s="4">
        <f t="shared" si="10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9"/>
        <v>0</v>
      </c>
      <c r="I83" s="4">
        <f t="shared" si="10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9"/>
        <v>0</v>
      </c>
      <c r="I84" s="4">
        <f t="shared" si="10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43067</v>
      </c>
      <c r="G85" s="4">
        <v>43067</v>
      </c>
      <c r="H85" s="4">
        <f t="shared" si="9"/>
        <v>0</v>
      </c>
      <c r="I85" s="4">
        <f t="shared" si="10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f>C88+C96+C106+C116+C126+C136+C140+C148+C152</f>
        <v>2346324296</v>
      </c>
      <c r="D87" s="3">
        <f t="shared" ref="D87" si="11">D88+D96+D106+D116+D126+D136+D140+D148+D152</f>
        <v>137389276.93000001</v>
      </c>
      <c r="E87" s="3">
        <f t="shared" ref="E87" si="12">E88+E96+E106+E116+E126+E136+E140+E148+E152</f>
        <v>55018966.420000002</v>
      </c>
      <c r="F87" s="3">
        <f>F88+F96+F106+F116+F126+F136+F140+F148+F152</f>
        <v>434413092.51999998</v>
      </c>
      <c r="G87" s="3">
        <f>G88+G96+G106+G116+G126+G136+G140+G148+G152</f>
        <v>434413092.51999992</v>
      </c>
      <c r="H87" s="3">
        <f t="shared" ref="H87" si="13">H88+H96+H106+H116+H126+H136+H140+H148+H152</f>
        <v>82370310.50999999</v>
      </c>
      <c r="I87" s="3">
        <f t="shared" ref="I87" si="14">I88+I96+I106+I116+I126+I136+I140+I148+I152</f>
        <v>2428694606.5099998</v>
      </c>
    </row>
    <row r="88" spans="2:9" x14ac:dyDescent="0.2">
      <c r="B88" s="17" t="s">
        <v>37</v>
      </c>
      <c r="C88" s="3">
        <f>C89+C90+C91+C92+C93+C94+C95</f>
        <v>2126409821</v>
      </c>
      <c r="D88" s="3">
        <f t="shared" ref="D88" si="15">D89+D90+D91+D92+D93+D94+D95</f>
        <v>18397975.620000001</v>
      </c>
      <c r="E88" s="3">
        <f t="shared" ref="E88" si="16">E89+E90+E91+E92+E93+E94+E95</f>
        <v>22764600.439999998</v>
      </c>
      <c r="F88" s="3">
        <f>F89+F90+F91+F92+F93+F94+F95</f>
        <v>312921621.26999998</v>
      </c>
      <c r="G88" s="3">
        <f>G89+G90+G91+G92+G93+G94+G95</f>
        <v>301602000.13999999</v>
      </c>
      <c r="H88" s="3">
        <f t="shared" ref="H88:I88" si="17">H89+H90+H91+H92+H93+H94+H95</f>
        <v>6952996.3099999968</v>
      </c>
      <c r="I88" s="3">
        <f t="shared" si="17"/>
        <v>2133362817.3099999</v>
      </c>
    </row>
    <row r="89" spans="2:9" x14ac:dyDescent="0.2">
      <c r="B89" s="16" t="s">
        <v>38</v>
      </c>
      <c r="C89" s="4">
        <v>545868854.75</v>
      </c>
      <c r="D89" s="4">
        <v>0</v>
      </c>
      <c r="E89" s="4">
        <v>0</v>
      </c>
      <c r="F89" s="4">
        <v>38684240.829999998</v>
      </c>
      <c r="G89" s="4">
        <v>36714359.880000003</v>
      </c>
      <c r="H89" s="4">
        <f t="shared" ref="H89:H95" si="18">D89-E89+F89-G89</f>
        <v>1969880.9499999955</v>
      </c>
      <c r="I89" s="4">
        <f t="shared" ref="I89:I95" si="19">C89+H89</f>
        <v>547838735.70000005</v>
      </c>
    </row>
    <row r="90" spans="2:9" x14ac:dyDescent="0.2">
      <c r="B90" s="16" t="s">
        <v>39</v>
      </c>
      <c r="C90" s="4">
        <v>68268738.069999993</v>
      </c>
      <c r="D90" s="4">
        <v>397975.62</v>
      </c>
      <c r="E90" s="4">
        <v>0</v>
      </c>
      <c r="F90" s="4">
        <v>11876318.93</v>
      </c>
      <c r="G90" s="4">
        <v>8771632.3800000008</v>
      </c>
      <c r="H90" s="4">
        <f t="shared" si="18"/>
        <v>3502662.1699999981</v>
      </c>
      <c r="I90" s="4">
        <f t="shared" si="19"/>
        <v>71771400.239999995</v>
      </c>
    </row>
    <row r="91" spans="2:9" x14ac:dyDescent="0.2">
      <c r="B91" s="16" t="s">
        <v>40</v>
      </c>
      <c r="C91" s="4">
        <v>277631834.95999998</v>
      </c>
      <c r="D91" s="4">
        <v>0</v>
      </c>
      <c r="E91" s="4">
        <v>536662.91</v>
      </c>
      <c r="F91" s="4">
        <v>8706607.9000000004</v>
      </c>
      <c r="G91" s="4">
        <v>5645976.3799999999</v>
      </c>
      <c r="H91" s="4">
        <f t="shared" si="18"/>
        <v>2523968.6100000003</v>
      </c>
      <c r="I91" s="4">
        <f t="shared" si="19"/>
        <v>280155803.56999999</v>
      </c>
    </row>
    <row r="92" spans="2:9" x14ac:dyDescent="0.2">
      <c r="B92" s="16" t="s">
        <v>41</v>
      </c>
      <c r="C92" s="4">
        <v>277738121.47000003</v>
      </c>
      <c r="D92" s="4">
        <v>0</v>
      </c>
      <c r="E92" s="4">
        <v>0</v>
      </c>
      <c r="F92" s="4">
        <v>101559988.75</v>
      </c>
      <c r="G92" s="4">
        <v>88056425.969999999</v>
      </c>
      <c r="H92" s="4">
        <f t="shared" si="18"/>
        <v>13503562.780000001</v>
      </c>
      <c r="I92" s="4">
        <f t="shared" si="19"/>
        <v>291241684.25</v>
      </c>
    </row>
    <row r="93" spans="2:9" x14ac:dyDescent="0.2">
      <c r="B93" s="16" t="s">
        <v>42</v>
      </c>
      <c r="C93" s="4">
        <v>679554259.95000005</v>
      </c>
      <c r="D93" s="4">
        <v>0</v>
      </c>
      <c r="E93" s="4">
        <v>0.13</v>
      </c>
      <c r="F93" s="4">
        <v>95290985.5</v>
      </c>
      <c r="G93" s="4">
        <v>99059114.579999998</v>
      </c>
      <c r="H93" s="4">
        <f t="shared" si="18"/>
        <v>-3768129.2099999934</v>
      </c>
      <c r="I93" s="4">
        <f t="shared" si="19"/>
        <v>675786130.74000001</v>
      </c>
    </row>
    <row r="94" spans="2:9" x14ac:dyDescent="0.2">
      <c r="B94" s="16" t="s">
        <v>43</v>
      </c>
      <c r="C94" s="4">
        <v>80056582.069999993</v>
      </c>
      <c r="D94" s="4">
        <v>18000000</v>
      </c>
      <c r="E94" s="4">
        <v>22227937.399999999</v>
      </c>
      <c r="F94" s="4">
        <v>11245621.130000001</v>
      </c>
      <c r="G94" s="4">
        <v>18155816.530000001</v>
      </c>
      <c r="H94" s="4">
        <f t="shared" si="18"/>
        <v>-11138132.799999999</v>
      </c>
      <c r="I94" s="4">
        <f t="shared" si="19"/>
        <v>68918449.269999996</v>
      </c>
    </row>
    <row r="95" spans="2:9" x14ac:dyDescent="0.2">
      <c r="B95" s="16" t="s">
        <v>44</v>
      </c>
      <c r="C95" s="4">
        <v>197291429.72999999</v>
      </c>
      <c r="D95" s="4">
        <v>0</v>
      </c>
      <c r="E95" s="4">
        <v>0</v>
      </c>
      <c r="F95" s="4">
        <v>45557858.229999997</v>
      </c>
      <c r="G95" s="4">
        <v>45198674.420000002</v>
      </c>
      <c r="H95" s="4">
        <f t="shared" si="18"/>
        <v>359183.80999999493</v>
      </c>
      <c r="I95" s="4">
        <f t="shared" si="19"/>
        <v>197650613.53999999</v>
      </c>
    </row>
    <row r="96" spans="2:9" x14ac:dyDescent="0.2">
      <c r="B96" s="17" t="s">
        <v>45</v>
      </c>
      <c r="C96" s="3">
        <f>C97+C98+C99+C100+C101+C102+C103+C104+C105</f>
        <v>47202842.150000013</v>
      </c>
      <c r="D96" s="3">
        <f t="shared" ref="D96" si="20">D97+D98+D99+D100+D101+D102+D103+D104+D105</f>
        <v>1905500.77</v>
      </c>
      <c r="E96" s="3">
        <f t="shared" ref="E96" si="21">E97+E98+E99+E100+E101+E102+E103+E104+E105</f>
        <v>12154288.700000001</v>
      </c>
      <c r="F96" s="3">
        <f t="shared" ref="F96" si="22">F97+F98+F99+F100+F101+F102+F103+F104+F105</f>
        <v>18907841.280000001</v>
      </c>
      <c r="G96" s="3">
        <f t="shared" ref="G96" si="23">G97+G98+G99+G100+G101+G102+G103+G104+G105</f>
        <v>16982235.389999997</v>
      </c>
      <c r="H96" s="3">
        <f t="shared" ref="H96" si="24">H97+H98+H99+H100+H101+H102+H103+H104+H105</f>
        <v>-8323182.0400000019</v>
      </c>
      <c r="I96" s="3">
        <f t="shared" ref="I96" si="25">I97+I98+I99+I100+I101+I102+I103+I104+I105</f>
        <v>38879660.109999999</v>
      </c>
    </row>
    <row r="97" spans="2:9" x14ac:dyDescent="0.2">
      <c r="B97" s="16" t="s">
        <v>46</v>
      </c>
      <c r="C97" s="4">
        <v>27629236.43</v>
      </c>
      <c r="D97" s="4">
        <v>495126.13</v>
      </c>
      <c r="E97" s="4">
        <v>12153386.880000001</v>
      </c>
      <c r="F97" s="4">
        <v>7855150.5599999996</v>
      </c>
      <c r="G97" s="4">
        <v>8075523.1200000001</v>
      </c>
      <c r="H97" s="4">
        <f t="shared" ref="H97:H105" si="26">D97-E97+F97-G97</f>
        <v>-11878633.310000001</v>
      </c>
      <c r="I97" s="4">
        <f t="shared" ref="I97:I105" si="27">C97+H97</f>
        <v>15750603.119999999</v>
      </c>
    </row>
    <row r="98" spans="2:9" x14ac:dyDescent="0.2">
      <c r="B98" s="16" t="s">
        <v>47</v>
      </c>
      <c r="C98" s="4">
        <v>3093043.65</v>
      </c>
      <c r="D98" s="4">
        <v>14003.93</v>
      </c>
      <c r="E98" s="4">
        <v>0</v>
      </c>
      <c r="F98" s="4">
        <v>1172496.49</v>
      </c>
      <c r="G98" s="4">
        <v>976138.07</v>
      </c>
      <c r="H98" s="4">
        <f t="shared" si="26"/>
        <v>210362.34999999998</v>
      </c>
      <c r="I98" s="4">
        <f t="shared" si="27"/>
        <v>3303406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49</v>
      </c>
      <c r="C100" s="4">
        <v>4174873.77</v>
      </c>
      <c r="D100" s="4">
        <v>162288.89000000001</v>
      </c>
      <c r="E100" s="4">
        <v>0</v>
      </c>
      <c r="F100" s="4">
        <v>2389071.0699999998</v>
      </c>
      <c r="G100" s="4">
        <v>2362576.87</v>
      </c>
      <c r="H100" s="4">
        <f t="shared" si="26"/>
        <v>188783.08999999985</v>
      </c>
      <c r="I100" s="4">
        <f t="shared" si="27"/>
        <v>4363656.8599999994</v>
      </c>
    </row>
    <row r="101" spans="2:9" x14ac:dyDescent="0.2">
      <c r="B101" s="18" t="s">
        <v>50</v>
      </c>
      <c r="C101" s="4">
        <v>2477756.52</v>
      </c>
      <c r="D101" s="4">
        <v>1065612.33</v>
      </c>
      <c r="E101" s="4">
        <v>0.81</v>
      </c>
      <c r="F101" s="4">
        <v>3936782.62</v>
      </c>
      <c r="G101" s="4">
        <v>1830726.28</v>
      </c>
      <c r="H101" s="4">
        <f t="shared" si="26"/>
        <v>3171667.8600000003</v>
      </c>
      <c r="I101" s="4">
        <f t="shared" si="27"/>
        <v>5649424.3800000008</v>
      </c>
    </row>
    <row r="102" spans="2:9" x14ac:dyDescent="0.2">
      <c r="B102" s="16" t="s">
        <v>51</v>
      </c>
      <c r="C102" s="4">
        <v>6444137.4800000004</v>
      </c>
      <c r="D102" s="4">
        <v>141009.5</v>
      </c>
      <c r="E102" s="4">
        <v>0</v>
      </c>
      <c r="F102" s="4">
        <v>1558167.16</v>
      </c>
      <c r="G102" s="4">
        <v>1978163.92</v>
      </c>
      <c r="H102" s="4">
        <f t="shared" si="26"/>
        <v>-278987.26</v>
      </c>
      <c r="I102" s="4">
        <f t="shared" si="27"/>
        <v>6165150.2200000007</v>
      </c>
    </row>
    <row r="103" spans="2:9" x14ac:dyDescent="0.2">
      <c r="B103" s="16" t="s">
        <v>52</v>
      </c>
      <c r="C103" s="4">
        <v>419669.89</v>
      </c>
      <c r="D103" s="4">
        <v>6750</v>
      </c>
      <c r="E103" s="4">
        <v>0</v>
      </c>
      <c r="F103" s="4">
        <v>116157.69</v>
      </c>
      <c r="G103" s="4">
        <v>225011.41</v>
      </c>
      <c r="H103" s="4">
        <f t="shared" si="26"/>
        <v>-102103.72</v>
      </c>
      <c r="I103" s="4">
        <f t="shared" si="27"/>
        <v>317566.17000000004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54</v>
      </c>
      <c r="C105" s="4">
        <v>2964124.4100000006</v>
      </c>
      <c r="D105" s="4">
        <v>20709.989999999998</v>
      </c>
      <c r="E105" s="4">
        <v>901.01</v>
      </c>
      <c r="F105" s="4">
        <v>1880015.6900000002</v>
      </c>
      <c r="G105" s="4">
        <v>1534095.72</v>
      </c>
      <c r="H105" s="4">
        <f t="shared" si="26"/>
        <v>365728.95000000019</v>
      </c>
      <c r="I105" s="4">
        <f t="shared" si="27"/>
        <v>3329853.3600000008</v>
      </c>
    </row>
    <row r="106" spans="2:9" x14ac:dyDescent="0.2">
      <c r="B106" s="17" t="s">
        <v>55</v>
      </c>
      <c r="C106" s="3">
        <f>C107+C108+C109+C110+C111+C112+C113+C114+C115</f>
        <v>122478709.98</v>
      </c>
      <c r="D106" s="3">
        <f t="shared" ref="D106:I106" si="28">D107+D108+D109+D110+D111+D112+D113+D114+D115</f>
        <v>57338939.710000001</v>
      </c>
      <c r="E106" s="3">
        <f t="shared" si="28"/>
        <v>1523862.26</v>
      </c>
      <c r="F106" s="3">
        <f t="shared" si="28"/>
        <v>70349929.219999999</v>
      </c>
      <c r="G106" s="3">
        <f t="shared" si="28"/>
        <v>85403867.659999996</v>
      </c>
      <c r="H106" s="3">
        <f t="shared" si="28"/>
        <v>40761139.00999999</v>
      </c>
      <c r="I106" s="3">
        <f t="shared" si="28"/>
        <v>163239848.99000001</v>
      </c>
    </row>
    <row r="107" spans="2:9" x14ac:dyDescent="0.2">
      <c r="B107" s="16" t="s">
        <v>56</v>
      </c>
      <c r="C107" s="4">
        <v>38221509</v>
      </c>
      <c r="D107" s="4">
        <v>0</v>
      </c>
      <c r="E107" s="4">
        <v>0</v>
      </c>
      <c r="F107" s="4">
        <v>2502203.25</v>
      </c>
      <c r="G107" s="4">
        <v>13741821.130000001</v>
      </c>
      <c r="H107" s="4">
        <f t="shared" ref="H107:H115" si="29">D107-E107+F107-G107</f>
        <v>-11239617.880000001</v>
      </c>
      <c r="I107" s="4">
        <f t="shared" ref="I107:I115" si="30">C107+H107</f>
        <v>26981891.119999997</v>
      </c>
    </row>
    <row r="108" spans="2:9" x14ac:dyDescent="0.2">
      <c r="B108" s="16" t="s">
        <v>57</v>
      </c>
      <c r="C108" s="4">
        <v>12902575.640000001</v>
      </c>
      <c r="D108" s="4">
        <v>505.41</v>
      </c>
      <c r="E108" s="4">
        <v>0</v>
      </c>
      <c r="F108" s="4">
        <v>2940851.31</v>
      </c>
      <c r="G108" s="4">
        <v>3044489.73</v>
      </c>
      <c r="H108" s="4">
        <f t="shared" si="29"/>
        <v>-103133.00999999978</v>
      </c>
      <c r="I108" s="4">
        <f t="shared" si="30"/>
        <v>12799442.630000001</v>
      </c>
    </row>
    <row r="109" spans="2:9" x14ac:dyDescent="0.2">
      <c r="B109" s="16" t="s">
        <v>58</v>
      </c>
      <c r="C109" s="4">
        <v>2900790.72</v>
      </c>
      <c r="D109" s="4">
        <v>192318.66</v>
      </c>
      <c r="E109" s="4">
        <v>0</v>
      </c>
      <c r="F109" s="4">
        <v>1179935.55</v>
      </c>
      <c r="G109" s="4">
        <v>1173360.04</v>
      </c>
      <c r="H109" s="4">
        <f t="shared" si="29"/>
        <v>198894.16999999993</v>
      </c>
      <c r="I109" s="4">
        <f t="shared" si="30"/>
        <v>3099684.89</v>
      </c>
    </row>
    <row r="110" spans="2:9" x14ac:dyDescent="0.2">
      <c r="B110" s="16" t="s">
        <v>59</v>
      </c>
      <c r="C110" s="4">
        <v>6616189.5</v>
      </c>
      <c r="D110" s="4">
        <v>33758446.859999999</v>
      </c>
      <c r="E110" s="4">
        <v>5645.54</v>
      </c>
      <c r="F110" s="4">
        <v>16238215.34</v>
      </c>
      <c r="G110" s="4">
        <v>15719160.92</v>
      </c>
      <c r="H110" s="4">
        <f t="shared" si="29"/>
        <v>34271855.739999995</v>
      </c>
      <c r="I110" s="4">
        <f t="shared" si="30"/>
        <v>40888045.239999995</v>
      </c>
    </row>
    <row r="111" spans="2:9" x14ac:dyDescent="0.2">
      <c r="B111" s="16" t="s">
        <v>60</v>
      </c>
      <c r="C111" s="4">
        <v>5601660.1699999999</v>
      </c>
      <c r="D111" s="4">
        <v>20461228.039999999</v>
      </c>
      <c r="E111" s="4">
        <v>1518216.72</v>
      </c>
      <c r="F111" s="4">
        <v>24137258.68</v>
      </c>
      <c r="G111" s="4">
        <v>23672767.02</v>
      </c>
      <c r="H111" s="4">
        <f t="shared" si="29"/>
        <v>19407502.98</v>
      </c>
      <c r="I111" s="4">
        <f t="shared" si="30"/>
        <v>25009163.149999999</v>
      </c>
    </row>
    <row r="112" spans="2:9" x14ac:dyDescent="0.2">
      <c r="B112" s="16" t="s">
        <v>61</v>
      </c>
      <c r="C112" s="4">
        <v>90000</v>
      </c>
      <c r="D112" s="4">
        <v>331715.98</v>
      </c>
      <c r="E112" s="4">
        <v>0</v>
      </c>
      <c r="F112" s="4">
        <v>118869.34</v>
      </c>
      <c r="G112" s="4">
        <v>105000</v>
      </c>
      <c r="H112" s="4">
        <f t="shared" si="29"/>
        <v>345585.31999999995</v>
      </c>
      <c r="I112" s="4">
        <f t="shared" si="30"/>
        <v>435585.31999999995</v>
      </c>
    </row>
    <row r="113" spans="2:9" x14ac:dyDescent="0.2">
      <c r="B113" s="16" t="s">
        <v>62</v>
      </c>
      <c r="C113" s="4">
        <v>1979035.9</v>
      </c>
      <c r="D113" s="4">
        <v>2210759.77</v>
      </c>
      <c r="E113" s="4">
        <v>0</v>
      </c>
      <c r="F113" s="4">
        <v>2012600.18</v>
      </c>
      <c r="G113" s="4">
        <v>1683382.62</v>
      </c>
      <c r="H113" s="4">
        <f t="shared" si="29"/>
        <v>2539977.33</v>
      </c>
      <c r="I113" s="4">
        <f t="shared" si="30"/>
        <v>4519013.2300000004</v>
      </c>
    </row>
    <row r="114" spans="2:9" x14ac:dyDescent="0.2">
      <c r="B114" s="16" t="s">
        <v>63</v>
      </c>
      <c r="C114" s="4">
        <v>8000000</v>
      </c>
      <c r="D114" s="4">
        <v>330126.78999999998</v>
      </c>
      <c r="E114" s="4">
        <v>0</v>
      </c>
      <c r="F114" s="4">
        <v>213478.74</v>
      </c>
      <c r="G114" s="4">
        <v>5127126.2300000004</v>
      </c>
      <c r="H114" s="4">
        <f t="shared" si="29"/>
        <v>-4583520.7</v>
      </c>
      <c r="I114" s="4">
        <f t="shared" si="30"/>
        <v>3416479.3</v>
      </c>
    </row>
    <row r="115" spans="2:9" x14ac:dyDescent="0.2">
      <c r="B115" s="16" t="s">
        <v>64</v>
      </c>
      <c r="C115" s="4">
        <v>46166949.049999997</v>
      </c>
      <c r="D115" s="4">
        <v>53838.2</v>
      </c>
      <c r="E115" s="4">
        <v>0</v>
      </c>
      <c r="F115" s="4">
        <v>21006516.829999998</v>
      </c>
      <c r="G115" s="4">
        <v>21136759.969999999</v>
      </c>
      <c r="H115" s="4">
        <f t="shared" si="29"/>
        <v>-76404.940000001341</v>
      </c>
      <c r="I115" s="4">
        <f t="shared" si="30"/>
        <v>46090544.109999999</v>
      </c>
    </row>
    <row r="116" spans="2:9" x14ac:dyDescent="0.2">
      <c r="B116" s="17" t="s">
        <v>65</v>
      </c>
      <c r="C116" s="3">
        <f>C117+C118+C119+C120+C121+C122+C123+C124+C125</f>
        <v>0</v>
      </c>
      <c r="D116" s="3">
        <f t="shared" ref="D116:I116" si="31">D117+D118+D119+D120+D121+D122+D123+D124+D125</f>
        <v>42849926.240000002</v>
      </c>
      <c r="E116" s="3">
        <f t="shared" si="31"/>
        <v>2500</v>
      </c>
      <c r="F116" s="3">
        <f t="shared" si="31"/>
        <v>1204124.5499999998</v>
      </c>
      <c r="G116" s="3">
        <f t="shared" si="31"/>
        <v>506447.19</v>
      </c>
      <c r="H116" s="3">
        <f t="shared" si="31"/>
        <v>43545103.600000001</v>
      </c>
      <c r="I116" s="3">
        <f t="shared" si="31"/>
        <v>43545103.600000001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D117-E117+F117-G117</f>
        <v>0</v>
      </c>
      <c r="I117" s="4">
        <f t="shared" ref="I117:I125" si="33">C117+H117</f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69</v>
      </c>
      <c r="C120" s="4">
        <v>0</v>
      </c>
      <c r="D120" s="4">
        <v>42849926.240000002</v>
      </c>
      <c r="E120" s="4">
        <v>2500</v>
      </c>
      <c r="F120" s="4">
        <v>1204124.5499999998</v>
      </c>
      <c r="G120" s="4">
        <v>506447.19</v>
      </c>
      <c r="H120" s="4">
        <f t="shared" si="32"/>
        <v>43545103.600000001</v>
      </c>
      <c r="I120" s="4">
        <f t="shared" si="33"/>
        <v>43545103.600000001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75</v>
      </c>
      <c r="C126" s="3">
        <f>C127+C128+C129+C130+C131+C132+C133+C134+C135</f>
        <v>11000000</v>
      </c>
      <c r="D126" s="3">
        <f t="shared" ref="D126:I126" si="34">D127+D128+D129+D130+D131+D132+D133+D134+D135</f>
        <v>2354557.44</v>
      </c>
      <c r="E126" s="3">
        <f t="shared" si="34"/>
        <v>25763.149999999994</v>
      </c>
      <c r="F126" s="3">
        <f t="shared" si="34"/>
        <v>9831459.8000000007</v>
      </c>
      <c r="G126" s="3">
        <f t="shared" si="34"/>
        <v>3886951.68</v>
      </c>
      <c r="H126" s="3">
        <f t="shared" si="34"/>
        <v>8273302.4099999992</v>
      </c>
      <c r="I126" s="3">
        <f t="shared" si="34"/>
        <v>19273302.41</v>
      </c>
    </row>
    <row r="127" spans="2:9" x14ac:dyDescent="0.2">
      <c r="B127" s="16" t="s">
        <v>76</v>
      </c>
      <c r="C127" s="4">
        <v>0</v>
      </c>
      <c r="D127" s="4">
        <v>1147307.92</v>
      </c>
      <c r="E127" s="4">
        <v>20213.699999999997</v>
      </c>
      <c r="F127" s="4">
        <v>4566630.95</v>
      </c>
      <c r="G127" s="4">
        <v>1508846.02</v>
      </c>
      <c r="H127" s="4">
        <f t="shared" ref="H127:H135" si="35">D127-E127+F127-G127</f>
        <v>4184879.15</v>
      </c>
      <c r="I127" s="4">
        <f t="shared" ref="I127:I135" si="36">C127+H127</f>
        <v>4184879.15</v>
      </c>
    </row>
    <row r="128" spans="2:9" x14ac:dyDescent="0.2">
      <c r="B128" s="16" t="s">
        <v>77</v>
      </c>
      <c r="C128" s="4">
        <v>0</v>
      </c>
      <c r="D128" s="4">
        <v>7345.41</v>
      </c>
      <c r="E128" s="4">
        <v>5512.24</v>
      </c>
      <c r="F128" s="4">
        <v>2274194.44</v>
      </c>
      <c r="G128" s="4">
        <v>170445.31</v>
      </c>
      <c r="H128" s="4">
        <f t="shared" si="35"/>
        <v>2105582.2999999998</v>
      </c>
      <c r="I128" s="4">
        <f t="shared" si="36"/>
        <v>2105582.2999999998</v>
      </c>
    </row>
    <row r="129" spans="2:9" x14ac:dyDescent="0.2">
      <c r="B129" s="16" t="s">
        <v>78</v>
      </c>
      <c r="C129" s="4">
        <v>11000000</v>
      </c>
      <c r="D129" s="4">
        <v>240591.56</v>
      </c>
      <c r="E129" s="4">
        <v>0</v>
      </c>
      <c r="F129" s="4">
        <v>2014870.55</v>
      </c>
      <c r="G129" s="4">
        <v>2081717.45</v>
      </c>
      <c r="H129" s="4">
        <f t="shared" si="35"/>
        <v>173744.65999999992</v>
      </c>
      <c r="I129" s="4">
        <f t="shared" si="36"/>
        <v>11173744.66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81</v>
      </c>
      <c r="C132" s="4">
        <v>0</v>
      </c>
      <c r="D132" s="4">
        <v>267771.76</v>
      </c>
      <c r="E132" s="4">
        <v>37.209999999999994</v>
      </c>
      <c r="F132" s="4">
        <v>781263.86</v>
      </c>
      <c r="G132" s="4">
        <v>113002.11</v>
      </c>
      <c r="H132" s="4">
        <f t="shared" si="35"/>
        <v>935996.29999999993</v>
      </c>
      <c r="I132" s="4">
        <f t="shared" si="36"/>
        <v>935996.29999999993</v>
      </c>
    </row>
    <row r="133" spans="2:9" x14ac:dyDescent="0.2">
      <c r="B133" s="16" t="s">
        <v>82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35"/>
        <v>56100</v>
      </c>
      <c r="I133" s="4">
        <f t="shared" si="36"/>
        <v>56100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84</v>
      </c>
      <c r="C135" s="4">
        <v>0</v>
      </c>
      <c r="D135" s="4">
        <v>635440.79</v>
      </c>
      <c r="E135" s="4">
        <v>0</v>
      </c>
      <c r="F135" s="4">
        <v>194500</v>
      </c>
      <c r="G135" s="4">
        <v>12940.79</v>
      </c>
      <c r="H135" s="4">
        <f t="shared" si="35"/>
        <v>817000</v>
      </c>
      <c r="I135" s="4">
        <f t="shared" si="36"/>
        <v>817000</v>
      </c>
    </row>
    <row r="136" spans="2:9" x14ac:dyDescent="0.2">
      <c r="B136" s="17" t="s">
        <v>85</v>
      </c>
      <c r="C136" s="3">
        <f>C137+C138+C139</f>
        <v>39232922.869999997</v>
      </c>
      <c r="D136" s="3">
        <f t="shared" ref="D136:I136" si="37">D137+D138+D139</f>
        <v>14542377.150000002</v>
      </c>
      <c r="E136" s="3">
        <f t="shared" si="37"/>
        <v>18547951.870000001</v>
      </c>
      <c r="F136" s="3">
        <f t="shared" si="37"/>
        <v>21198116.399999999</v>
      </c>
      <c r="G136" s="3">
        <f t="shared" si="37"/>
        <v>26031590.460000001</v>
      </c>
      <c r="H136" s="3">
        <f t="shared" si="37"/>
        <v>-8839048.7800000012</v>
      </c>
      <c r="I136" s="3">
        <f t="shared" si="37"/>
        <v>30393874.089999996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38">D137-E137+F137-G137</f>
        <v>0</v>
      </c>
      <c r="I137" s="4">
        <f t="shared" ref="I137:I139" si="39">C137+H137</f>
        <v>0</v>
      </c>
    </row>
    <row r="138" spans="2:9" x14ac:dyDescent="0.2">
      <c r="B138" s="16" t="s">
        <v>87</v>
      </c>
      <c r="C138" s="4">
        <v>39232922.869999997</v>
      </c>
      <c r="D138" s="4">
        <v>14542377.150000002</v>
      </c>
      <c r="E138" s="4">
        <v>18547951.870000001</v>
      </c>
      <c r="F138" s="4">
        <v>21198116.399999999</v>
      </c>
      <c r="G138" s="4">
        <v>26031590.460000001</v>
      </c>
      <c r="H138" s="4">
        <f t="shared" si="38"/>
        <v>-8839048.7800000012</v>
      </c>
      <c r="I138" s="4">
        <f t="shared" si="39"/>
        <v>30393874.089999996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38"/>
        <v>0</v>
      </c>
      <c r="I139" s="4">
        <f t="shared" si="39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>D141-E141+F141-G141</f>
        <v>0</v>
      </c>
      <c r="I141" s="4">
        <f t="shared" ref="I141:I147" si="40">C141+H141</f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47" si="41">D142-E142+F142-G142</f>
        <v>0</v>
      </c>
      <c r="I142" s="4">
        <f t="shared" si="40"/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1"/>
        <v>0</v>
      </c>
      <c r="I143" s="4">
        <f t="shared" si="40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1"/>
        <v>0</v>
      </c>
      <c r="I144" s="4">
        <f t="shared" si="40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1"/>
        <v>0</v>
      </c>
      <c r="I145" s="4">
        <f t="shared" si="40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1"/>
        <v>0</v>
      </c>
      <c r="I146" s="4">
        <f t="shared" si="40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1"/>
        <v>0</v>
      </c>
      <c r="I147" s="4">
        <f t="shared" si="40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42">D149-E149+F149-G149</f>
        <v>0</v>
      </c>
      <c r="I149" s="4">
        <f t="shared" ref="I149:I151" si="43">C149+H149</f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2"/>
        <v>0</v>
      </c>
      <c r="I150" s="4">
        <f t="shared" si="43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2"/>
        <v>0</v>
      </c>
      <c r="I151" s="4">
        <f t="shared" si="43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4">D153-E153+F153-G153</f>
        <v>0</v>
      </c>
      <c r="I153" s="4">
        <f t="shared" ref="I153:I159" si="45">C153+H153</f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4"/>
        <v>0</v>
      </c>
      <c r="I154" s="4">
        <f t="shared" si="45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4"/>
        <v>0</v>
      </c>
      <c r="I155" s="4">
        <f t="shared" si="45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4"/>
        <v>0</v>
      </c>
      <c r="I156" s="4">
        <f t="shared" si="45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4"/>
        <v>0</v>
      </c>
      <c r="I157" s="4">
        <f t="shared" si="45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4"/>
        <v>0</v>
      </c>
      <c r="I158" s="4">
        <f t="shared" si="45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4"/>
        <v>0</v>
      </c>
      <c r="I159" s="4">
        <f t="shared" si="4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C13+C87</f>
        <v>4159626626</v>
      </c>
      <c r="D161" s="6">
        <f t="shared" ref="D161:I161" si="46">D13+D87</f>
        <v>421425334.56999999</v>
      </c>
      <c r="E161" s="6">
        <f t="shared" si="46"/>
        <v>62624256.219999999</v>
      </c>
      <c r="F161" s="6">
        <f t="shared" si="46"/>
        <v>1200203157.6700001</v>
      </c>
      <c r="G161" s="6">
        <f t="shared" si="46"/>
        <v>1200203157.6699998</v>
      </c>
      <c r="H161" s="6">
        <f t="shared" si="46"/>
        <v>358801078.34999996</v>
      </c>
      <c r="I161" s="6">
        <f t="shared" si="46"/>
        <v>4518427704.3500004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C165" s="71"/>
      <c r="F165" s="71"/>
    </row>
    <row r="166" spans="2:9" x14ac:dyDescent="0.2">
      <c r="F166" s="71"/>
      <c r="G166" s="71"/>
    </row>
    <row r="169" spans="2:9" x14ac:dyDescent="0.2">
      <c r="E169" s="71"/>
      <c r="F169" s="72"/>
      <c r="G169" s="73"/>
    </row>
    <row r="170" spans="2:9" x14ac:dyDescent="0.2">
      <c r="E170" s="71"/>
      <c r="F170" s="72"/>
      <c r="G170" s="73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34" sqref="B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6" ht="12" thickBot="1" x14ac:dyDescent="0.25">
      <c r="C5" s="43" t="s">
        <v>111</v>
      </c>
    </row>
    <row r="6" spans="1:6" x14ac:dyDescent="0.2">
      <c r="B6" s="85" t="str">
        <f>B1</f>
        <v>Universidad de Guanajuato</v>
      </c>
      <c r="C6" s="86"/>
      <c r="D6" s="86"/>
      <c r="E6" s="86"/>
      <c r="F6" s="87"/>
    </row>
    <row r="7" spans="1:6" x14ac:dyDescent="0.2">
      <c r="B7" s="88" t="s">
        <v>112</v>
      </c>
      <c r="C7" s="89"/>
      <c r="D7" s="89"/>
      <c r="E7" s="89"/>
      <c r="F7" s="90"/>
    </row>
    <row r="8" spans="1:6" x14ac:dyDescent="0.2">
      <c r="B8" s="91" t="s">
        <v>113</v>
      </c>
      <c r="C8" s="92"/>
      <c r="D8" s="92"/>
      <c r="E8" s="92"/>
      <c r="F8" s="93"/>
    </row>
    <row r="9" spans="1:6" ht="22.5" x14ac:dyDescent="0.2">
      <c r="B9" s="83" t="s">
        <v>114</v>
      </c>
      <c r="C9" s="84" t="s">
        <v>115</v>
      </c>
      <c r="D9" s="67" t="s">
        <v>116</v>
      </c>
      <c r="E9" s="67" t="s">
        <v>117</v>
      </c>
      <c r="F9" s="68" t="s">
        <v>118</v>
      </c>
    </row>
    <row r="10" spans="1:6" x14ac:dyDescent="0.2">
      <c r="A10" s="42"/>
      <c r="B10" s="83"/>
      <c r="C10" s="84"/>
      <c r="D10" s="67" t="s">
        <v>119</v>
      </c>
      <c r="E10" s="67" t="s">
        <v>120</v>
      </c>
      <c r="F10" s="68" t="s">
        <v>121</v>
      </c>
    </row>
    <row r="11" spans="1:6" x14ac:dyDescent="0.2">
      <c r="B11" s="52"/>
      <c r="C11" s="53" t="s">
        <v>122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123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124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125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126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127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128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131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132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123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124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125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126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127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128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2:3" x14ac:dyDescent="0.2">
      <c r="B33" s="1" t="s">
        <v>144</v>
      </c>
      <c r="C33" s="70"/>
    </row>
    <row r="34" spans="2:3" x14ac:dyDescent="0.2">
      <c r="C34" s="6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133</v>
      </c>
    </row>
    <row r="8" spans="1:6" x14ac:dyDescent="0.2">
      <c r="B8" s="45" t="s">
        <v>134</v>
      </c>
    </row>
    <row r="9" spans="1:6" x14ac:dyDescent="0.2">
      <c r="A9" s="42"/>
      <c r="B9" s="47" t="s">
        <v>135</v>
      </c>
    </row>
    <row r="10" spans="1:6" x14ac:dyDescent="0.2">
      <c r="B10" s="47" t="s">
        <v>136</v>
      </c>
    </row>
    <row r="13" spans="1:6" x14ac:dyDescent="0.2">
      <c r="C13" s="1" t="s">
        <v>143</v>
      </c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133</v>
      </c>
    </row>
    <row r="8" spans="1:6" x14ac:dyDescent="0.2">
      <c r="B8" s="45" t="s">
        <v>137</v>
      </c>
    </row>
    <row r="9" spans="1:6" x14ac:dyDescent="0.2">
      <c r="A9" s="42"/>
      <c r="B9" s="46" t="s">
        <v>138</v>
      </c>
    </row>
    <row r="10" spans="1:6" x14ac:dyDescent="0.2">
      <c r="B10" s="46" t="s">
        <v>139</v>
      </c>
    </row>
    <row r="13" spans="1:6" x14ac:dyDescent="0.2">
      <c r="C13" s="1" t="s">
        <v>143</v>
      </c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 2024</v>
      </c>
      <c r="C3" s="76"/>
      <c r="D3" s="76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133</v>
      </c>
    </row>
    <row r="8" spans="1:6" x14ac:dyDescent="0.2">
      <c r="B8" s="45" t="s">
        <v>140</v>
      </c>
    </row>
    <row r="9" spans="1:6" x14ac:dyDescent="0.2">
      <c r="A9" s="42"/>
    </row>
    <row r="11" spans="1:6" x14ac:dyDescent="0.2">
      <c r="C11" s="1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cp:lastPrinted>2024-07-23T21:23:06Z</cp:lastPrinted>
  <dcterms:created xsi:type="dcterms:W3CDTF">2024-03-15T21:50:03Z</dcterms:created>
  <dcterms:modified xsi:type="dcterms:W3CDTF">2024-07-30T17:26:43Z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