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F\Documents\ASEG\2024\2T2024\"/>
    </mc:Choice>
  </mc:AlternateContent>
  <xr:revisionPtr revIDLastSave="0" documentId="13_ncr:1_{8BE0F8D0-763C-47AC-943E-C9E81F0DC78C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9" i="7" l="1"/>
  <c r="D103" i="7"/>
  <c r="A2" i="25"/>
  <c r="G17" i="22"/>
  <c r="F17" i="22"/>
  <c r="E17" i="22"/>
  <c r="D17" i="22"/>
  <c r="C17" i="22"/>
  <c r="B17" i="22"/>
  <c r="G6" i="22"/>
  <c r="F6" i="22"/>
  <c r="E6" i="22"/>
  <c r="D6" i="22"/>
  <c r="C6" i="22"/>
  <c r="B6" i="22"/>
  <c r="A2" i="22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D20" i="20"/>
  <c r="C20" i="20"/>
  <c r="B20" i="20"/>
  <c r="G6" i="20"/>
  <c r="F6" i="20"/>
  <c r="E6" i="20"/>
  <c r="D6" i="20"/>
  <c r="C6" i="20"/>
  <c r="B6" i="20"/>
  <c r="A2" i="20"/>
  <c r="G7" i="19"/>
  <c r="F7" i="19"/>
  <c r="E7" i="19"/>
  <c r="D7" i="19"/>
  <c r="C7" i="19"/>
  <c r="B7" i="19"/>
  <c r="A2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D30" i="20" l="1"/>
  <c r="C30" i="20"/>
  <c r="B30" i="20"/>
  <c r="E30" i="20"/>
  <c r="F30" i="20"/>
  <c r="C31" i="16"/>
  <c r="B31" i="16"/>
  <c r="E29" i="19"/>
  <c r="C29" i="19"/>
  <c r="F29" i="19"/>
  <c r="G29" i="19"/>
  <c r="B29" i="19"/>
  <c r="D29" i="19"/>
  <c r="C28" i="22"/>
  <c r="E28" i="22"/>
  <c r="G28" i="22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E9" i="10"/>
  <c r="C9" i="10"/>
  <c r="D9" i="10" l="1"/>
  <c r="F9" i="10"/>
  <c r="B9" i="10" l="1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19" i="8"/>
  <c r="D19" i="8"/>
  <c r="E19" i="8"/>
  <c r="E29" i="8" s="1"/>
  <c r="F19" i="8"/>
  <c r="G19" i="8"/>
  <c r="B19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41" i="2"/>
  <c r="B41" i="2"/>
  <c r="C38" i="2"/>
  <c r="E79" i="2" l="1"/>
  <c r="F79" i="2"/>
  <c r="E47" i="2"/>
  <c r="E59" i="2" s="1"/>
  <c r="F47" i="2"/>
  <c r="F59" i="2" s="1"/>
  <c r="E84" i="7"/>
  <c r="G28" i="7"/>
  <c r="C9" i="7"/>
  <c r="F29" i="8"/>
  <c r="C9" i="9"/>
  <c r="K20" i="4"/>
  <c r="E20" i="4"/>
  <c r="I20" i="4"/>
  <c r="C43" i="9"/>
  <c r="B43" i="9"/>
  <c r="D9" i="9"/>
  <c r="E9" i="9"/>
  <c r="G9" i="9"/>
  <c r="B9" i="9"/>
  <c r="D43" i="9"/>
  <c r="E43" i="9"/>
  <c r="G43" i="9"/>
  <c r="B29" i="8"/>
  <c r="D29" i="8"/>
  <c r="C29" i="8"/>
  <c r="G29" i="8"/>
  <c r="G123" i="7"/>
  <c r="B84" i="7"/>
  <c r="C84" i="7"/>
  <c r="G18" i="7"/>
  <c r="G38" i="7"/>
  <c r="G75" i="7"/>
  <c r="G93" i="7"/>
  <c r="G133" i="7"/>
  <c r="G150" i="7"/>
  <c r="B9" i="7"/>
  <c r="D84" i="7"/>
  <c r="E9" i="7"/>
  <c r="E159" i="7" s="1"/>
  <c r="F84" i="7"/>
  <c r="G58" i="7"/>
  <c r="G113" i="7"/>
  <c r="G137" i="7"/>
  <c r="B41" i="6"/>
  <c r="B65" i="6"/>
  <c r="G54" i="6"/>
  <c r="D65" i="6"/>
  <c r="D70" i="6" s="1"/>
  <c r="E41" i="6"/>
  <c r="E70" i="6" s="1"/>
  <c r="B44" i="5"/>
  <c r="B8" i="5" s="1"/>
  <c r="B21" i="5" s="1"/>
  <c r="B23" i="5" s="1"/>
  <c r="B25" i="5" s="1"/>
  <c r="B33" i="5" s="1"/>
  <c r="D44" i="5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C70" i="6"/>
  <c r="F70" i="6"/>
  <c r="G45" i="6"/>
  <c r="G65" i="6" s="1"/>
  <c r="G16" i="6"/>
  <c r="G41" i="6" s="1"/>
  <c r="G37" i="6"/>
  <c r="B70" i="6" l="1"/>
  <c r="E81" i="2"/>
  <c r="F81" i="2"/>
  <c r="B159" i="7"/>
  <c r="F159" i="7"/>
  <c r="G9" i="7"/>
  <c r="C159" i="7"/>
  <c r="E77" i="9"/>
  <c r="G77" i="9"/>
  <c r="D77" i="9"/>
  <c r="C77" i="9"/>
  <c r="B77" i="9"/>
  <c r="F77" i="9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<sst xmlns="http://schemas.openxmlformats.org/spreadsheetml/2006/main" count="1025" uniqueCount="608">
  <si>
    <t>Formato 1 Estado de Situación Financiera Detallado - LDF</t>
  </si>
  <si>
    <t>Estado de Situación Financiera Detallado - LDF</t>
  </si>
  <si>
    <t>(PESOS)</t>
  </si>
  <si>
    <t xml:space="preserve">   Concepto (c)</t>
  </si>
  <si>
    <t>2024 (d)</t>
  </si>
  <si>
    <t>31 de diciembre de 2023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</si>
  <si>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</si>
  <si>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</si>
  <si>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</si>
  <si>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</si>
  <si>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</si>
  <si>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</si>
  <si>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</si>
  <si>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</si>
  <si>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</si>
  <si>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</si>
  <si>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</si>
  <si>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</si>
  <si>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</si>
  <si>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</si>
  <si>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</si>
  <si>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</si>
  <si>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</si>
  <si>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</si>
  <si>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</si>
  <si>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</si>
  <si>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</si>
  <si>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</si>
  <si>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</si>
  <si>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</si>
  <si>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</si>
  <si>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</si>
  <si>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</si>
  <si>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</si>
  <si>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</si>
  <si>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</si>
  <si>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</si>
  <si>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</si>
  <si>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</si>
  <si>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</si>
  <si>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</si>
  <si>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</si>
  <si>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</si>
  <si>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</si>
  <si>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</si>
  <si>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</si>
  <si>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</si>
  <si>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</si>
  <si>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</si>
  <si>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</si>
  <si>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</si>
  <si>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</si>
  <si>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</si>
  <si>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</si>
  <si>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</si>
  <si>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</si>
  <si>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</si>
  <si>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</si>
  <si>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</si>
  <si>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</si>
  <si>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</si>
  <si>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</si>
  <si>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</si>
  <si>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</si>
  <si>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</si>
  <si>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</si>
  <si>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</si>
  <si>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</si>
  <si>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</si>
  <si>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</si>
  <si>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</si>
  <si>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</si>
  <si>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</si>
  <si>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</si>
  <si>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</si>
  <si>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</si>
  <si>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</si>
  <si>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</si>
  <si>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</si>
  <si>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</si>
  <si>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</si>
  <si>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</si>
  <si>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</si>
  <si>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</si>
  <si>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</si>
  <si>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</si>
  <si>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</si>
  <si>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</si>
  <si>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</si>
  <si>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</si>
  <si>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</si>
  <si>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</si>
  <si>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</si>
  <si>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</si>
  <si>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</si>
  <si>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</si>
  <si>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</si>
  <si>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</si>
  <si>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</si>
  <si>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</si>
  <si>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</si>
  <si>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</si>
  <si>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</si>
  <si>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</si>
  <si>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</si>
  <si>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</si>
  <si>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</si>
  <si>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</si>
  <si>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</si>
  <si>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</si>
  <si>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</si>
  <si>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</si>
  <si>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</si>
  <si>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</si>
  <si>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</si>
  <si>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</si>
  <si>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</si>
  <si>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</si>
  <si>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</si>
  <si>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</si>
  <si>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</si>
  <si>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</si>
  <si>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</si>
  <si>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</si>
  <si>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</si>
  <si>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</si>
  <si>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</si>
  <si>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2023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</si>
  <si>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</si>
  <si>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</si>
  <si>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</si>
  <si>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</si>
  <si>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</si>
  <si>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</si>
  <si>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</si>
  <si>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</si>
  <si>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</si>
  <si>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</si>
  <si>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</si>
  <si>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</si>
  <si>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</si>
  <si>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</si>
  <si>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</si>
  <si>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</si>
  <si>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</si>
  <si>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</si>
  <si>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</si>
  <si>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</si>
  <si>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</si>
  <si>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</si>
  <si>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</si>
  <si>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</si>
  <si>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</si>
  <si>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</si>
  <si>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</si>
  <si>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</si>
  <si>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</si>
  <si>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</si>
  <si>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</si>
  <si>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</si>
  <si>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</si>
  <si>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</si>
  <si>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</si>
  <si>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</si>
  <si>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</si>
  <si>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</si>
  <si>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</si>
  <si>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1 de Enero al 31 de Marzo de 2024 (b)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</si>
  <si>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</si>
  <si>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</si>
  <si>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</si>
  <si>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</si>
  <si>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</si>
  <si>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</si>
  <si>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</si>
  <si>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</si>
  <si>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</si>
  <si>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</si>
  <si>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</si>
  <si>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A. Asociaciones Público Privadas (APP’s) (A=a+b+c+d)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</si>
  <si>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</si>
  <si>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</si>
  <si>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</si>
  <si>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</si>
  <si>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</si>
  <si>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</si>
  <si>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</si>
  <si>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</si>
  <si>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</si>
  <si>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</si>
  <si>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</si>
  <si>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</si>
  <si>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</si>
  <si>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</si>
  <si>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</si>
  <si>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</si>
  <si>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</si>
  <si>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</si>
  <si>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</si>
  <si>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</si>
  <si>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</si>
  <si>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</si>
  <si>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</si>
  <si>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</si>
  <si>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</si>
  <si>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</si>
  <si>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</si>
  <si>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</si>
  <si>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</si>
  <si>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</si>
  <si>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</si>
  <si>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</si>
  <si>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</si>
  <si>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</si>
  <si>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</si>
  <si>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</si>
  <si>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</si>
  <si>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</si>
  <si>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</si>
  <si>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</si>
  <si>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</si>
  <si>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</si>
  <si>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</si>
  <si>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</si>
  <si>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</si>
  <si>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</si>
  <si>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</si>
  <si>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</si>
  <si>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</si>
  <si>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</si>
  <si>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</si>
  <si>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</si>
  <si>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</si>
  <si>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</si>
  <si>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</si>
  <si>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</si>
  <si>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</si>
  <si>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</si>
  <si>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</si>
  <si>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</si>
  <si>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</si>
  <si>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</si>
  <si>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</si>
  <si>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</si>
  <si>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</si>
  <si>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</si>
  <si>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</si>
  <si>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</si>
  <si>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</si>
  <si>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</si>
  <si>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</si>
  <si>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</si>
  <si>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</si>
  <si>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</si>
  <si>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</si>
  <si>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</si>
  <si>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</si>
  <si>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</si>
  <si>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</si>
  <si>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</si>
  <si>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</si>
  <si>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</si>
  <si>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</si>
  <si>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</si>
  <si>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</si>
  <si>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</si>
  <si>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</si>
  <si>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</si>
  <si>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</si>
  <si>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</si>
  <si>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</si>
  <si>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</si>
  <si>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</si>
  <si>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</si>
  <si>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</si>
  <si>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</si>
  <si>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</si>
  <si>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</si>
  <si>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</si>
  <si>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</si>
  <si>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</si>
  <si>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</si>
  <si>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</si>
  <si>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</si>
  <si>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</si>
  <si>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</si>
  <si>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</si>
  <si>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</si>
  <si>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</si>
  <si>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</si>
  <si>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</si>
  <si>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</si>
  <si>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</si>
  <si>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</si>
  <si>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</si>
  <si>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</si>
  <si>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</si>
  <si>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</si>
  <si>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</si>
  <si>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</si>
  <si>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</si>
  <si>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</si>
  <si>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</si>
  <si>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</si>
  <si>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</si>
  <si>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</si>
  <si>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</si>
  <si>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</si>
  <si>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</si>
  <si>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</si>
  <si>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</si>
  <si>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</si>
  <si>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</si>
  <si>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</si>
  <si>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</si>
  <si>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</si>
  <si>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</si>
  <si>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</si>
  <si>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</si>
  <si>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</si>
  <si>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</si>
  <si>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</si>
  <si>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</si>
  <si>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</si>
  <si>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</si>
  <si>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</si>
  <si>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</si>
  <si>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</si>
  <si>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</si>
  <si>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</si>
  <si>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</si>
  <si>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</si>
  <si>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</si>
  <si>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</si>
  <si>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</si>
  <si>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</si>
  <si>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</si>
  <si>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</si>
  <si>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</si>
  <si>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</si>
  <si>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</si>
  <si>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</si>
  <si>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</si>
  <si>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</si>
  <si>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</si>
  <si>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</si>
  <si>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</si>
  <si>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</si>
  <si>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</si>
  <si>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</si>
  <si>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</si>
  <si>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</si>
  <si>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</si>
  <si>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</si>
  <si>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</si>
  <si>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</si>
  <si>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</si>
  <si>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</si>
  <si>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</si>
  <si>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</si>
  <si>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</si>
  <si>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</si>
  <si>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</si>
  <si>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</si>
  <si>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</si>
  <si>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</si>
  <si>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</si>
  <si>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</si>
  <si>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</si>
  <si>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</si>
  <si>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</si>
  <si>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</si>
  <si>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</si>
  <si>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</si>
  <si>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</si>
  <si>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</si>
  <si>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</si>
  <si>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</si>
  <si>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</si>
  <si>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</si>
  <si>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</si>
  <si>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</si>
  <si>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</si>
  <si>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</si>
  <si>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</si>
  <si>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</si>
  <si>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</si>
  <si>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</si>
  <si>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</si>
  <si>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</si>
  <si>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</si>
  <si>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</si>
  <si>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</si>
  <si>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</si>
  <si>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</si>
  <si>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</si>
  <si>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</si>
  <si>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</si>
  <si>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</si>
  <si>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</si>
  <si>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</si>
  <si>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</si>
  <si>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</si>
  <si>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</si>
  <si>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</si>
  <si>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</si>
  <si>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</si>
  <si>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</si>
  <si>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</si>
  <si>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</si>
  <si>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</si>
  <si>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</si>
  <si>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</si>
  <si>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</si>
  <si>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</si>
  <si>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</si>
  <si>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</si>
  <si>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</si>
  <si>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</si>
  <si>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</si>
  <si>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</si>
  <si>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</si>
  <si>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</si>
  <si>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</si>
  <si>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</si>
  <si>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</si>
  <si>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</si>
  <si>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</si>
  <si>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</si>
  <si>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</si>
  <si>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</si>
  <si>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</si>
  <si>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</si>
  <si>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</si>
  <si>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</si>
  <si>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</si>
  <si>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</si>
  <si>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</si>
  <si>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</si>
  <si>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</si>
  <si>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</si>
  <si>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</si>
  <si>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</si>
  <si>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</si>
  <si>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</si>
  <si>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</si>
  <si>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</si>
  <si>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</si>
  <si>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</si>
  <si>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</si>
  <si>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</si>
  <si>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</si>
  <si>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</si>
  <si>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</si>
  <si>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</si>
  <si>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</si>
  <si>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</si>
  <si>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</si>
  <si>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</si>
  <si>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</si>
  <si>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</si>
  <si>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</si>
  <si>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</si>
  <si>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</si>
  <si>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</si>
  <si>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</si>
  <si>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</si>
  <si>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</si>
  <si>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</si>
  <si>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</si>
  <si>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</si>
  <si>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</si>
  <si>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</si>
  <si>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</si>
  <si>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</si>
  <si>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</si>
  <si>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</si>
  <si>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</si>
  <si>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</si>
  <si>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</si>
  <si>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</si>
  <si>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</si>
  <si>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</si>
  <si>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</si>
  <si>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</si>
  <si>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</si>
  <si>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</si>
  <si>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</si>
  <si>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</si>
  <si>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</si>
  <si>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</si>
  <si>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</si>
  <si>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</si>
  <si>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</si>
  <si>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</si>
  <si>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</si>
  <si>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</si>
  <si>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</si>
  <si>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</si>
  <si>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</si>
  <si>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</si>
  <si>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</si>
  <si>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</si>
  <si>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</si>
  <si>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</si>
  <si>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</si>
  <si>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</si>
  <si>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</si>
  <si>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</si>
  <si>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</si>
  <si>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</si>
  <si>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</si>
  <si>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</si>
  <si>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</si>
  <si>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</si>
  <si>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</si>
  <si>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</si>
  <si>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</si>
  <si>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</si>
  <si>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</si>
  <si>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</si>
  <si>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</si>
  <si>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</si>
  <si>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</si>
  <si>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</si>
  <si>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</si>
  <si>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</si>
  <si>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</si>
  <si>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</si>
  <si>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</si>
  <si>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</si>
  <si>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</si>
  <si>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</si>
  <si>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</si>
  <si>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</si>
  <si>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</si>
  <si>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</si>
  <si>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</si>
  <si>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</si>
  <si>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</si>
  <si>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</si>
  <si>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</si>
  <si>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</si>
  <si>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</si>
  <si>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</si>
  <si>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</si>
  <si>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</si>
  <si>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</si>
  <si>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</si>
  <si>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</si>
  <si>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</si>
  <si>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</si>
  <si>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</si>
  <si>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</si>
  <si>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</si>
  <si>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</si>
  <si>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</si>
  <si>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</si>
  <si>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</si>
  <si>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</si>
  <si>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</si>
  <si>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</si>
  <si>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</si>
  <si>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</si>
  <si>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</si>
  <si>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</si>
  <si>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</si>
  <si>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</si>
  <si>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</si>
  <si>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</si>
  <si>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</si>
  <si>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</si>
  <si>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</si>
  <si>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</si>
  <si>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</si>
  <si>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</si>
  <si>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</si>
  <si>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</si>
  <si>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</si>
  <si>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</si>
  <si>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</si>
  <si>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</si>
  <si>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Universidad de Guanajuato</t>
  </si>
  <si>
    <t>Al 31 de Diciembre de 2023 y al 30 de Junio de 2024 (b)</t>
  </si>
  <si>
    <t>A. Universidad de Guanajuato AUGT Rectoria General</t>
  </si>
  <si>
    <t>B. Universidad de Guanajuato AUGT Campus Guanajuato</t>
  </si>
  <si>
    <t>C. Universidad de Guanajuato AUGT Campus León</t>
  </si>
  <si>
    <t>D. Universidad de Guanajuato AUGT Campus Irapuato-Salamanca</t>
  </si>
  <si>
    <t>E. Universidad de Guanajuato AUGT Campus Celaya-Salvatierra</t>
  </si>
  <si>
    <t>F. Universidad de Guanajuato AUGT Colegio de Nivel Medio Superior</t>
  </si>
  <si>
    <t>No aplica, la Universidad no tiene contratada deuda</t>
  </si>
  <si>
    <t>2024(c)</t>
  </si>
  <si>
    <t>2025 (d)</t>
  </si>
  <si>
    <t>2026 (d)</t>
  </si>
  <si>
    <t>2027 (d)</t>
  </si>
  <si>
    <t>2028 (d)</t>
  </si>
  <si>
    <t>2029 (d)</t>
  </si>
  <si>
    <t>2024 (c)</t>
  </si>
  <si>
    <r>
      <t xml:space="preserve">2019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</si>
  <si>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2020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</si>
  <si>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</si>
  <si>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</si>
  <si>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</si>
  <si>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t>2019 1 (c)</t>
  </si>
  <si>
    <t>2020 1 (c)</t>
  </si>
  <si>
    <t>2021 1 (c)</t>
  </si>
  <si>
    <t>2022 1 (c)</t>
  </si>
  <si>
    <t>2023 1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</si>
</sst>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19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abSelected="1" zoomScale="75" zoomScaleNormal="75" workbookViewId="0">
      <selection sqref="A1:F1"/>
    </sheetView>
  </sheetViews>
  <sheetFormatPr baseColWidth="10" defaultColWidth="11" defaultRowHeight="15" x14ac:dyDescent="0.25"/>
  <cols>
    <col min="1" max="1" width="96.42578125" customWidth="1"/>
    <col min="2" max="3" width="17.85546875" bestFit="1" customWidth="1"/>
    <col min="4" max="4" width="98.7109375" bestFit="1" customWidth="1"/>
    <col min="5" max="6" width="17.28515625" bestFit="1" customWidth="1"/>
  </cols>
  <sheetData>
    <row r="1" spans="1:6" ht="40.9" customHeight="1" x14ac:dyDescent="0.25">
      <c r="A1" s="160" t="s">
        <v>0</v>
      </c>
      <c r="B1" s="161"/>
      <c r="C1" s="161"/>
      <c r="D1" s="161"/>
      <c r="E1" s="161"/>
      <c r="F1" s="162"/>
    </row>
    <row r="2" spans="1:6" ht="15" customHeight="1" x14ac:dyDescent="0.25">
      <c r="A2" s="110" t="s">
        <v>582</v>
      </c>
      <c r="B2" s="111"/>
      <c r="C2" s="111"/>
      <c r="D2" s="111"/>
      <c r="E2" s="111"/>
      <c r="F2" s="112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583</v>
      </c>
      <c r="B4" s="114"/>
      <c r="C4" s="114"/>
      <c r="D4" s="114"/>
      <c r="E4" s="114"/>
      <c r="F4" s="115"/>
    </row>
    <row r="5" spans="1:6" ht="12.95" customHeight="1" x14ac:dyDescent="0.25">
      <c r="A5" s="116" t="s">
        <v>2</v>
      </c>
      <c r="B5" s="117"/>
      <c r="C5" s="117"/>
      <c r="D5" s="117"/>
      <c r="E5" s="117"/>
      <c r="F5" s="118"/>
    </row>
    <row r="6" spans="1:6" ht="41.45" customHeight="1" x14ac:dyDescent="0.25">
      <c r="A6" s="40" t="s">
        <v>3</v>
      </c>
      <c r="B6" s="41" t="s">
        <v>4</v>
      </c>
      <c r="C6" s="1" t="s">
        <v>5</v>
      </c>
      <c r="D6" s="42" t="s">
        <v>6</v>
      </c>
      <c r="E6" s="41" t="s">
        <v>4</v>
      </c>
      <c r="F6" s="1" t="s">
        <v>5</v>
      </c>
    </row>
    <row r="7" spans="1:6" ht="12.95" customHeight="1" x14ac:dyDescent="0.25">
      <c r="A7" s="43" t="s">
        <v>7</v>
      </c>
      <c r="B7" s="44"/>
      <c r="C7" s="44"/>
      <c r="D7" s="43" t="s">
        <v>8</v>
      </c>
      <c r="E7" s="44"/>
      <c r="F7" s="44"/>
    </row>
    <row r="8" spans="1:6" x14ac:dyDescent="0.25">
      <c r="A8" s="2" t="s">
        <v>9</v>
      </c>
      <c r="B8" s="45"/>
      <c r="C8" s="45"/>
      <c r="D8" s="2" t="s">
        <v>10</v>
      </c>
      <c r="E8" s="45"/>
      <c r="F8" s="45"/>
    </row>
    <row r="9" spans="1:6" x14ac:dyDescent="0.25">
      <c r="A9" s="46" t="s">
        <v>11</v>
      </c>
      <c r="B9" s="47">
        <f>SUM(B10:B16)</f>
        <v>659533231</v>
      </c>
      <c r="C9" s="47">
        <f>SUM(C10:C16)</f>
        <v>296652579</v>
      </c>
      <c r="D9" s="46" t="s">
        <v>12</v>
      </c>
      <c r="E9" s="47">
        <f>SUM(E10:E18)</f>
        <v>78848594</v>
      </c>
      <c r="F9" s="47">
        <f>SUM(F10:F18)</f>
        <v>148213880</v>
      </c>
    </row>
    <row r="10" spans="1:6" x14ac:dyDescent="0.25">
      <c r="A10" s="48" t="s">
        <v>13</v>
      </c>
      <c r="B10" s="47">
        <v>1360417</v>
      </c>
      <c r="C10" s="47">
        <v>1417</v>
      </c>
      <c r="D10" s="48" t="s">
        <v>14</v>
      </c>
      <c r="E10" s="47">
        <v>4125650</v>
      </c>
      <c r="F10" s="47">
        <v>17600552</v>
      </c>
    </row>
    <row r="11" spans="1:6" x14ac:dyDescent="0.25">
      <c r="A11" s="48" t="s">
        <v>15</v>
      </c>
      <c r="B11" s="47">
        <v>624141847</v>
      </c>
      <c r="C11" s="47">
        <v>267405925</v>
      </c>
      <c r="D11" s="48" t="s">
        <v>16</v>
      </c>
      <c r="E11" s="47">
        <v>29150972</v>
      </c>
      <c r="F11" s="47">
        <v>59415002</v>
      </c>
    </row>
    <row r="12" spans="1:6" x14ac:dyDescent="0.25">
      <c r="A12" s="48" t="s">
        <v>17</v>
      </c>
      <c r="B12" s="47">
        <v>502525</v>
      </c>
      <c r="C12" s="47">
        <v>193337</v>
      </c>
      <c r="D12" s="48" t="s">
        <v>18</v>
      </c>
      <c r="E12" s="47">
        <v>2620606</v>
      </c>
      <c r="F12" s="47">
        <v>2668943</v>
      </c>
    </row>
    <row r="13" spans="1:6" x14ac:dyDescent="0.25">
      <c r="A13" s="48" t="s">
        <v>19</v>
      </c>
      <c r="B13" s="47">
        <v>18114215</v>
      </c>
      <c r="C13" s="47">
        <v>16387191</v>
      </c>
      <c r="D13" s="48" t="s">
        <v>20</v>
      </c>
      <c r="E13" s="47">
        <v>0</v>
      </c>
      <c r="F13" s="47">
        <v>0</v>
      </c>
    </row>
    <row r="14" spans="1:6" x14ac:dyDescent="0.25">
      <c r="A14" s="48" t="s">
        <v>21</v>
      </c>
      <c r="B14" s="47">
        <v>15414227</v>
      </c>
      <c r="C14" s="47">
        <v>12664709</v>
      </c>
      <c r="D14" s="48" t="s">
        <v>22</v>
      </c>
      <c r="E14" s="47">
        <v>0</v>
      </c>
      <c r="F14" s="47">
        <v>0</v>
      </c>
    </row>
    <row r="15" spans="1:6" x14ac:dyDescent="0.25">
      <c r="A15" s="48" t="s">
        <v>23</v>
      </c>
      <c r="B15" s="47">
        <v>0</v>
      </c>
      <c r="C15" s="47">
        <v>0</v>
      </c>
      <c r="D15" s="48" t="s">
        <v>24</v>
      </c>
      <c r="E15" s="47">
        <v>0</v>
      </c>
      <c r="F15" s="47">
        <v>0</v>
      </c>
    </row>
    <row r="16" spans="1:6" x14ac:dyDescent="0.25">
      <c r="A16" s="48" t="s">
        <v>25</v>
      </c>
      <c r="B16" s="47">
        <v>0</v>
      </c>
      <c r="C16" s="47">
        <v>0</v>
      </c>
      <c r="D16" s="48" t="s">
        <v>26</v>
      </c>
      <c r="E16" s="47">
        <v>36035960</v>
      </c>
      <c r="F16" s="47">
        <v>61265063</v>
      </c>
    </row>
    <row r="17" spans="1:6" x14ac:dyDescent="0.25">
      <c r="A17" s="46" t="s">
        <v>27</v>
      </c>
      <c r="B17" s="47">
        <f>SUM(B18:B24)</f>
        <v>168831333</v>
      </c>
      <c r="C17" s="47">
        <f>SUM(C18:C24)</f>
        <v>151825204</v>
      </c>
      <c r="D17" s="48" t="s">
        <v>28</v>
      </c>
      <c r="E17" s="47">
        <v>339728</v>
      </c>
      <c r="F17" s="47">
        <v>582046</v>
      </c>
    </row>
    <row r="18" spans="1:6" x14ac:dyDescent="0.25">
      <c r="A18" s="48" t="s">
        <v>29</v>
      </c>
      <c r="B18" s="47">
        <v>0</v>
      </c>
      <c r="C18" s="47">
        <v>0</v>
      </c>
      <c r="D18" s="48" t="s">
        <v>30</v>
      </c>
      <c r="E18" s="47">
        <v>6575678</v>
      </c>
      <c r="F18" s="47">
        <v>6682274</v>
      </c>
    </row>
    <row r="19" spans="1:6" x14ac:dyDescent="0.25">
      <c r="A19" s="48" t="s">
        <v>31</v>
      </c>
      <c r="B19" s="47">
        <v>150422371</v>
      </c>
      <c r="C19" s="47">
        <v>135074153</v>
      </c>
      <c r="D19" s="46" t="s">
        <v>32</v>
      </c>
      <c r="E19" s="47">
        <f>SUM(E20:E22)</f>
        <v>85658</v>
      </c>
      <c r="F19" s="47">
        <f>SUM(F20:F22)</f>
        <v>82158</v>
      </c>
    </row>
    <row r="20" spans="1:6" x14ac:dyDescent="0.25">
      <c r="A20" s="48" t="s">
        <v>33</v>
      </c>
      <c r="B20" s="47">
        <v>7736564</v>
      </c>
      <c r="C20" s="47">
        <v>5812099</v>
      </c>
      <c r="D20" s="48" t="s">
        <v>34</v>
      </c>
      <c r="E20" s="47">
        <v>84900</v>
      </c>
      <c r="F20" s="47">
        <v>81400</v>
      </c>
    </row>
    <row r="21" spans="1:6" x14ac:dyDescent="0.25">
      <c r="A21" s="48" t="s">
        <v>35</v>
      </c>
      <c r="B21" s="47">
        <v>0</v>
      </c>
      <c r="C21" s="47">
        <v>0</v>
      </c>
      <c r="D21" s="48" t="s">
        <v>36</v>
      </c>
      <c r="E21" s="47">
        <v>0</v>
      </c>
      <c r="F21" s="47">
        <v>0</v>
      </c>
    </row>
    <row r="22" spans="1:6" x14ac:dyDescent="0.25">
      <c r="A22" s="48" t="s">
        <v>37</v>
      </c>
      <c r="B22" s="47">
        <v>0</v>
      </c>
      <c r="C22" s="47">
        <v>0</v>
      </c>
      <c r="D22" s="48" t="s">
        <v>38</v>
      </c>
      <c r="E22" s="47">
        <v>758</v>
      </c>
      <c r="F22" s="47">
        <v>758</v>
      </c>
    </row>
    <row r="23" spans="1:6" x14ac:dyDescent="0.25">
      <c r="A23" s="48" t="s">
        <v>39</v>
      </c>
      <c r="B23" s="47">
        <v>10672398</v>
      </c>
      <c r="C23" s="47">
        <v>10938952</v>
      </c>
      <c r="D23" s="46" t="s">
        <v>40</v>
      </c>
      <c r="E23" s="47">
        <f>E24+E25</f>
        <v>0</v>
      </c>
      <c r="F23" s="47">
        <f>F24+F25</f>
        <v>0</v>
      </c>
    </row>
    <row r="24" spans="1:6" x14ac:dyDescent="0.25">
      <c r="A24" s="48" t="s">
        <v>41</v>
      </c>
      <c r="B24" s="47">
        <v>0</v>
      </c>
      <c r="C24" s="47">
        <v>0</v>
      </c>
      <c r="D24" s="48" t="s">
        <v>42</v>
      </c>
      <c r="E24" s="47">
        <v>0</v>
      </c>
      <c r="F24" s="47">
        <v>0</v>
      </c>
    </row>
    <row r="25" spans="1:6" x14ac:dyDescent="0.25">
      <c r="A25" s="46" t="s">
        <v>43</v>
      </c>
      <c r="B25" s="47">
        <f>SUM(B26:B30)</f>
        <v>30032244</v>
      </c>
      <c r="C25" s="47">
        <f>SUM(C26:C30)</f>
        <v>33610353</v>
      </c>
      <c r="D25" s="48" t="s">
        <v>44</v>
      </c>
      <c r="E25" s="47">
        <v>0</v>
      </c>
      <c r="F25" s="47">
        <v>0</v>
      </c>
    </row>
    <row r="26" spans="1:6" x14ac:dyDescent="0.25">
      <c r="A26" s="48" t="s">
        <v>45</v>
      </c>
      <c r="B26" s="47">
        <v>795471</v>
      </c>
      <c r="C26" s="47">
        <v>280248</v>
      </c>
      <c r="D26" s="46" t="s">
        <v>46</v>
      </c>
      <c r="E26" s="47">
        <v>0</v>
      </c>
      <c r="F26" s="47">
        <v>0</v>
      </c>
    </row>
    <row r="27" spans="1:6" x14ac:dyDescent="0.25">
      <c r="A27" s="48" t="s">
        <v>47</v>
      </c>
      <c r="B27" s="47">
        <v>0</v>
      </c>
      <c r="C27" s="47">
        <v>0</v>
      </c>
      <c r="D27" s="46" t="s">
        <v>48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49</v>
      </c>
      <c r="B28" s="47">
        <v>0</v>
      </c>
      <c r="C28" s="47">
        <v>0</v>
      </c>
      <c r="D28" s="48" t="s">
        <v>50</v>
      </c>
      <c r="E28" s="47">
        <v>0</v>
      </c>
      <c r="F28" s="47">
        <v>0</v>
      </c>
    </row>
    <row r="29" spans="1:6" x14ac:dyDescent="0.25">
      <c r="A29" s="48" t="s">
        <v>51</v>
      </c>
      <c r="B29" s="47">
        <v>29236773</v>
      </c>
      <c r="C29" s="47">
        <v>33330105</v>
      </c>
      <c r="D29" s="48" t="s">
        <v>52</v>
      </c>
      <c r="E29" s="47">
        <v>0</v>
      </c>
      <c r="F29" s="47">
        <v>0</v>
      </c>
    </row>
    <row r="30" spans="1:6" x14ac:dyDescent="0.25">
      <c r="A30" s="48" t="s">
        <v>53</v>
      </c>
      <c r="B30" s="47">
        <v>0</v>
      </c>
      <c r="C30" s="47">
        <v>0</v>
      </c>
      <c r="D30" s="48" t="s">
        <v>54</v>
      </c>
      <c r="E30" s="47">
        <v>0</v>
      </c>
      <c r="F30" s="47">
        <v>0</v>
      </c>
    </row>
    <row r="31" spans="1:6" x14ac:dyDescent="0.25">
      <c r="A31" s="46" t="s">
        <v>55</v>
      </c>
      <c r="B31" s="47">
        <f>SUM(B32:B36)</f>
        <v>0</v>
      </c>
      <c r="C31" s="47">
        <f>SUM(C32:C36)</f>
        <v>0</v>
      </c>
      <c r="D31" s="46" t="s">
        <v>56</v>
      </c>
      <c r="E31" s="47">
        <f>SUM(E32:E37)</f>
        <v>691065</v>
      </c>
      <c r="F31" s="47">
        <f>SUM(F32:F37)</f>
        <v>691065</v>
      </c>
    </row>
    <row r="32" spans="1:6" x14ac:dyDescent="0.25">
      <c r="A32" s="48" t="s">
        <v>57</v>
      </c>
      <c r="B32" s="47">
        <v>0</v>
      </c>
      <c r="C32" s="47">
        <v>0</v>
      </c>
      <c r="D32" s="48" t="s">
        <v>58</v>
      </c>
      <c r="E32" s="47">
        <v>0</v>
      </c>
      <c r="F32" s="47">
        <v>0</v>
      </c>
    </row>
    <row r="33" spans="1:6" ht="14.45" customHeight="1" x14ac:dyDescent="0.25">
      <c r="A33" s="48" t="s">
        <v>59</v>
      </c>
      <c r="B33" s="47">
        <v>0</v>
      </c>
      <c r="C33" s="47">
        <v>0</v>
      </c>
      <c r="D33" s="48" t="s">
        <v>60</v>
      </c>
      <c r="E33" s="47">
        <v>0</v>
      </c>
      <c r="F33" s="47">
        <v>0</v>
      </c>
    </row>
    <row r="34" spans="1:6" ht="14.45" customHeight="1" x14ac:dyDescent="0.25">
      <c r="A34" s="48" t="s">
        <v>61</v>
      </c>
      <c r="B34" s="47">
        <v>0</v>
      </c>
      <c r="C34" s="47">
        <v>0</v>
      </c>
      <c r="D34" s="48" t="s">
        <v>62</v>
      </c>
      <c r="E34" s="47">
        <v>0</v>
      </c>
      <c r="F34" s="47">
        <v>0</v>
      </c>
    </row>
    <row r="35" spans="1:6" ht="14.45" customHeight="1" x14ac:dyDescent="0.25">
      <c r="A35" s="48" t="s">
        <v>63</v>
      </c>
      <c r="B35" s="47">
        <v>0</v>
      </c>
      <c r="C35" s="47">
        <v>0</v>
      </c>
      <c r="D35" s="48" t="s">
        <v>64</v>
      </c>
      <c r="E35" s="47">
        <v>0</v>
      </c>
      <c r="F35" s="47">
        <v>0</v>
      </c>
    </row>
    <row r="36" spans="1:6" ht="14.45" customHeight="1" x14ac:dyDescent="0.25">
      <c r="A36" s="48" t="s">
        <v>65</v>
      </c>
      <c r="B36" s="47">
        <v>0</v>
      </c>
      <c r="C36" s="47">
        <v>0</v>
      </c>
      <c r="D36" s="48" t="s">
        <v>66</v>
      </c>
      <c r="E36" s="47">
        <v>691065</v>
      </c>
      <c r="F36" s="47">
        <v>691065</v>
      </c>
    </row>
    <row r="37" spans="1:6" ht="14.45" customHeight="1" x14ac:dyDescent="0.25">
      <c r="A37" s="46" t="s">
        <v>67</v>
      </c>
      <c r="B37" s="47">
        <v>2019021</v>
      </c>
      <c r="C37" s="47">
        <v>240360</v>
      </c>
      <c r="D37" s="48" t="s">
        <v>68</v>
      </c>
      <c r="E37" s="47">
        <v>0</v>
      </c>
      <c r="F37" s="47">
        <v>0</v>
      </c>
    </row>
    <row r="38" spans="1:6" x14ac:dyDescent="0.25">
      <c r="A38" s="46" t="s">
        <v>69</v>
      </c>
      <c r="B38" s="47">
        <f>SUM(B39:B40)</f>
        <v>-19444417</v>
      </c>
      <c r="C38" s="47">
        <f>SUM(C39:C40)</f>
        <v>-19444417</v>
      </c>
      <c r="D38" s="46" t="s">
        <v>70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71</v>
      </c>
      <c r="B39" s="47">
        <v>-19444417</v>
      </c>
      <c r="C39" s="47">
        <v>-19444417</v>
      </c>
      <c r="D39" s="48" t="s">
        <v>72</v>
      </c>
      <c r="E39" s="47">
        <v>0</v>
      </c>
      <c r="F39" s="47">
        <v>0</v>
      </c>
    </row>
    <row r="40" spans="1:6" x14ac:dyDescent="0.25">
      <c r="A40" s="48" t="s">
        <v>73</v>
      </c>
      <c r="B40" s="47">
        <v>0</v>
      </c>
      <c r="C40" s="47">
        <v>0</v>
      </c>
      <c r="D40" s="48" t="s">
        <v>74</v>
      </c>
      <c r="E40" s="47">
        <v>0</v>
      </c>
      <c r="F40" s="47">
        <v>0</v>
      </c>
    </row>
    <row r="41" spans="1:6" x14ac:dyDescent="0.25">
      <c r="A41" s="46" t="s">
        <v>75</v>
      </c>
      <c r="B41" s="47">
        <f>SUM(B42:B45)</f>
        <v>1497135</v>
      </c>
      <c r="C41" s="47">
        <f>SUM(C42:C45)</f>
        <v>1497135</v>
      </c>
      <c r="D41" s="48" t="s">
        <v>76</v>
      </c>
      <c r="E41" s="47">
        <v>0</v>
      </c>
      <c r="F41" s="47">
        <v>0</v>
      </c>
    </row>
    <row r="42" spans="1:6" x14ac:dyDescent="0.25">
      <c r="A42" s="48" t="s">
        <v>77</v>
      </c>
      <c r="B42" s="47">
        <v>1497135</v>
      </c>
      <c r="C42" s="47">
        <v>1497135</v>
      </c>
      <c r="D42" s="46" t="s">
        <v>78</v>
      </c>
      <c r="E42" s="47">
        <f>SUM(E43:E45)</f>
        <v>34291136</v>
      </c>
      <c r="F42" s="47">
        <f>SUM(F43:F45)</f>
        <v>19034905</v>
      </c>
    </row>
    <row r="43" spans="1:6" x14ac:dyDescent="0.25">
      <c r="A43" s="48" t="s">
        <v>79</v>
      </c>
      <c r="B43" s="47">
        <v>0</v>
      </c>
      <c r="C43" s="47">
        <v>0</v>
      </c>
      <c r="D43" s="48" t="s">
        <v>80</v>
      </c>
      <c r="E43" s="47">
        <v>0</v>
      </c>
      <c r="F43" s="47">
        <v>0</v>
      </c>
    </row>
    <row r="44" spans="1:6" x14ac:dyDescent="0.25">
      <c r="A44" s="48" t="s">
        <v>81</v>
      </c>
      <c r="B44" s="47">
        <v>0</v>
      </c>
      <c r="C44" s="47">
        <v>0</v>
      </c>
      <c r="D44" s="48" t="s">
        <v>82</v>
      </c>
      <c r="E44" s="47">
        <v>0</v>
      </c>
      <c r="F44" s="47">
        <v>0</v>
      </c>
    </row>
    <row r="45" spans="1:6" x14ac:dyDescent="0.25">
      <c r="A45" s="48" t="s">
        <v>83</v>
      </c>
      <c r="B45" s="47">
        <v>0</v>
      </c>
      <c r="C45" s="47">
        <v>0</v>
      </c>
      <c r="D45" s="48" t="s">
        <v>84</v>
      </c>
      <c r="E45" s="47">
        <v>34291136</v>
      </c>
      <c r="F45" s="47">
        <v>19034905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85</v>
      </c>
      <c r="B47" s="4">
        <f>B9+B17+B25+B31+B37+B38+B41</f>
        <v>842468547</v>
      </c>
      <c r="C47" s="4">
        <f>C9+C17+C25+C31+C37+C38+C41</f>
        <v>464381214</v>
      </c>
      <c r="D47" s="2" t="s">
        <v>86</v>
      </c>
      <c r="E47" s="4">
        <f>E9+E19+E23+E26+E27+E31+E38+E42</f>
        <v>113916453</v>
      </c>
      <c r="F47" s="4">
        <f>F9+F19+F23+F26+F27+F31+F38+F42</f>
        <v>168022008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87</v>
      </c>
      <c r="B49" s="49"/>
      <c r="C49" s="49"/>
      <c r="D49" s="2" t="s">
        <v>88</v>
      </c>
      <c r="E49" s="49"/>
      <c r="F49" s="49"/>
    </row>
    <row r="50" spans="1:6" x14ac:dyDescent="0.25">
      <c r="A50" s="46" t="s">
        <v>89</v>
      </c>
      <c r="B50" s="47">
        <v>921919754</v>
      </c>
      <c r="C50" s="47">
        <v>883223082</v>
      </c>
      <c r="D50" s="46" t="s">
        <v>90</v>
      </c>
      <c r="E50" s="47">
        <v>0</v>
      </c>
      <c r="F50" s="47">
        <v>0</v>
      </c>
    </row>
    <row r="51" spans="1:6" x14ac:dyDescent="0.25">
      <c r="A51" s="46" t="s">
        <v>91</v>
      </c>
      <c r="B51" s="47">
        <v>9903672</v>
      </c>
      <c r="C51" s="47">
        <v>8470440</v>
      </c>
      <c r="D51" s="46" t="s">
        <v>92</v>
      </c>
      <c r="E51" s="47">
        <v>0</v>
      </c>
      <c r="F51" s="47">
        <v>0</v>
      </c>
    </row>
    <row r="52" spans="1:6" x14ac:dyDescent="0.25">
      <c r="A52" s="46" t="s">
        <v>93</v>
      </c>
      <c r="B52" s="47">
        <v>6433008730</v>
      </c>
      <c r="C52" s="47">
        <v>6403559845</v>
      </c>
      <c r="D52" s="46" t="s">
        <v>94</v>
      </c>
      <c r="E52" s="47">
        <v>0</v>
      </c>
      <c r="F52" s="47">
        <v>0</v>
      </c>
    </row>
    <row r="53" spans="1:6" x14ac:dyDescent="0.25">
      <c r="A53" s="46" t="s">
        <v>95</v>
      </c>
      <c r="B53" s="47">
        <v>2276968929</v>
      </c>
      <c r="C53" s="47">
        <v>2261478352</v>
      </c>
      <c r="D53" s="46" t="s">
        <v>96</v>
      </c>
      <c r="E53" s="47">
        <v>0</v>
      </c>
      <c r="F53" s="47">
        <v>0</v>
      </c>
    </row>
    <row r="54" spans="1:6" x14ac:dyDescent="0.25">
      <c r="A54" s="46" t="s">
        <v>97</v>
      </c>
      <c r="B54" s="47">
        <v>68254033</v>
      </c>
      <c r="C54" s="47">
        <v>68014187</v>
      </c>
      <c r="D54" s="46" t="s">
        <v>98</v>
      </c>
      <c r="E54" s="47">
        <v>0</v>
      </c>
      <c r="F54" s="47">
        <v>0</v>
      </c>
    </row>
    <row r="55" spans="1:6" x14ac:dyDescent="0.25">
      <c r="A55" s="46" t="s">
        <v>99</v>
      </c>
      <c r="B55" s="47">
        <v>-3201929905</v>
      </c>
      <c r="C55" s="47">
        <v>-3112050038</v>
      </c>
      <c r="D55" s="50" t="s">
        <v>100</v>
      </c>
      <c r="E55" s="47">
        <v>843893048</v>
      </c>
      <c r="F55" s="47">
        <v>806411341</v>
      </c>
    </row>
    <row r="56" spans="1:6" x14ac:dyDescent="0.25">
      <c r="A56" s="46" t="s">
        <v>101</v>
      </c>
      <c r="B56" s="47">
        <v>25235826</v>
      </c>
      <c r="C56" s="47">
        <v>25235826</v>
      </c>
      <c r="D56" s="45"/>
      <c r="E56" s="49"/>
      <c r="F56" s="49"/>
    </row>
    <row r="57" spans="1:6" x14ac:dyDescent="0.25">
      <c r="A57" s="46" t="s">
        <v>102</v>
      </c>
      <c r="B57" s="47">
        <v>0</v>
      </c>
      <c r="C57" s="47">
        <v>0</v>
      </c>
      <c r="D57" s="2" t="s">
        <v>103</v>
      </c>
      <c r="E57" s="4">
        <f>SUM(E50:E55)</f>
        <v>843893048</v>
      </c>
      <c r="F57" s="4">
        <f>SUM(F50:F55)</f>
        <v>806411341</v>
      </c>
    </row>
    <row r="58" spans="1:6" x14ac:dyDescent="0.25">
      <c r="A58" s="46" t="s">
        <v>104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105</v>
      </c>
      <c r="E59" s="4">
        <f>E47+E57</f>
        <v>957809501</v>
      </c>
      <c r="F59" s="4">
        <f>F47+F57</f>
        <v>974433349</v>
      </c>
    </row>
    <row r="60" spans="1:6" x14ac:dyDescent="0.25">
      <c r="A60" s="3" t="s">
        <v>106</v>
      </c>
      <c r="B60" s="4">
        <f>SUM(B50:B58)</f>
        <v>6533361039</v>
      </c>
      <c r="C60" s="4">
        <f>SUM(C50:C58)</f>
        <v>6537931694</v>
      </c>
      <c r="D60" s="45"/>
      <c r="E60" s="49"/>
      <c r="F60" s="49"/>
    </row>
    <row r="61" spans="1:6" x14ac:dyDescent="0.25">
      <c r="A61" s="45"/>
      <c r="B61" s="49"/>
      <c r="C61" s="49"/>
      <c r="D61" s="51" t="s">
        <v>107</v>
      </c>
      <c r="E61" s="49"/>
      <c r="F61" s="49"/>
    </row>
    <row r="62" spans="1:6" x14ac:dyDescent="0.25">
      <c r="A62" s="3" t="s">
        <v>108</v>
      </c>
      <c r="B62" s="4">
        <f>SUM(B47+B60)</f>
        <v>7375829586</v>
      </c>
      <c r="C62" s="4">
        <f>SUM(C47+C60)</f>
        <v>7002312908</v>
      </c>
      <c r="D62" s="45"/>
      <c r="E62" s="49"/>
      <c r="F62" s="49"/>
    </row>
    <row r="63" spans="1:6" x14ac:dyDescent="0.25">
      <c r="A63" s="45"/>
      <c r="B63" s="45"/>
      <c r="C63" s="45"/>
      <c r="D63" s="52" t="s">
        <v>109</v>
      </c>
      <c r="E63" s="47">
        <f>SUM(E64:E66)</f>
        <v>3575156870</v>
      </c>
      <c r="F63" s="47">
        <f>SUM(F64:F66)</f>
        <v>3569992161</v>
      </c>
    </row>
    <row r="64" spans="1:6" x14ac:dyDescent="0.25">
      <c r="A64" s="45"/>
      <c r="B64" s="45"/>
      <c r="C64" s="45"/>
      <c r="D64" s="46" t="s">
        <v>110</v>
      </c>
      <c r="E64" s="47">
        <v>3543641522</v>
      </c>
      <c r="F64" s="47">
        <v>3543641522</v>
      </c>
    </row>
    <row r="65" spans="1:6" x14ac:dyDescent="0.25">
      <c r="A65" s="45"/>
      <c r="B65" s="45"/>
      <c r="C65" s="45"/>
      <c r="D65" s="50" t="s">
        <v>111</v>
      </c>
      <c r="E65" s="47">
        <v>31515348</v>
      </c>
      <c r="F65" s="47">
        <v>26350639</v>
      </c>
    </row>
    <row r="66" spans="1:6" x14ac:dyDescent="0.25">
      <c r="A66" s="45"/>
      <c r="B66" s="45"/>
      <c r="C66" s="45"/>
      <c r="D66" s="46" t="s">
        <v>112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113</v>
      </c>
      <c r="E68" s="47">
        <f>SUM(E69:E73)</f>
        <v>2830992631</v>
      </c>
      <c r="F68" s="47">
        <f>SUM(F69:F73)</f>
        <v>2446016814</v>
      </c>
    </row>
    <row r="69" spans="1:6" x14ac:dyDescent="0.25">
      <c r="A69" s="53"/>
      <c r="B69" s="45"/>
      <c r="C69" s="45"/>
      <c r="D69" s="46" t="s">
        <v>114</v>
      </c>
      <c r="E69" s="47">
        <v>387585724</v>
      </c>
      <c r="F69" s="47">
        <v>5315356</v>
      </c>
    </row>
    <row r="70" spans="1:6" x14ac:dyDescent="0.25">
      <c r="A70" s="53"/>
      <c r="B70" s="45"/>
      <c r="C70" s="45"/>
      <c r="D70" s="46" t="s">
        <v>115</v>
      </c>
      <c r="E70" s="47">
        <v>-593981936</v>
      </c>
      <c r="F70" s="47">
        <v>-596687385</v>
      </c>
    </row>
    <row r="71" spans="1:6" x14ac:dyDescent="0.25">
      <c r="A71" s="53"/>
      <c r="B71" s="45"/>
      <c r="C71" s="45"/>
      <c r="D71" s="46" t="s">
        <v>116</v>
      </c>
      <c r="E71" s="47">
        <v>3042640756</v>
      </c>
      <c r="F71" s="47">
        <v>3042640756</v>
      </c>
    </row>
    <row r="72" spans="1:6" x14ac:dyDescent="0.25">
      <c r="A72" s="53"/>
      <c r="B72" s="45"/>
      <c r="C72" s="45"/>
      <c r="D72" s="46" t="s">
        <v>117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118</v>
      </c>
      <c r="E73" s="47">
        <v>-5251913</v>
      </c>
      <c r="F73" s="47">
        <v>-5251913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119</v>
      </c>
      <c r="E75" s="47">
        <f>E76+E77</f>
        <v>11870584</v>
      </c>
      <c r="F75" s="47">
        <f>F76+F77</f>
        <v>11870584</v>
      </c>
    </row>
    <row r="76" spans="1:6" x14ac:dyDescent="0.25">
      <c r="A76" s="53"/>
      <c r="B76" s="45"/>
      <c r="C76" s="45"/>
      <c r="D76" s="46" t="s">
        <v>120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121</v>
      </c>
      <c r="E77" s="47">
        <v>11870584</v>
      </c>
      <c r="F77" s="47">
        <v>11870584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122</v>
      </c>
      <c r="E79" s="4">
        <f>E63+E68+E75</f>
        <v>6418020085</v>
      </c>
      <c r="F79" s="4">
        <f>F63+F68+F75</f>
        <v>6027879559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123</v>
      </c>
      <c r="E81" s="4">
        <f>E59+E79</f>
        <v>7375829586</v>
      </c>
      <c r="F81" s="4">
        <f>F59+F79</f>
        <v>7002312908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32:C36 B47:C47 B17:C17 B25:C25 B38:C38 B40:C41 B43:C46 B59:C62 E19:F19 E23:F35 E37:F44 E46:F54 E56:F63 E66:F68 E74:F76 E78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B29" sqref="B29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447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Universidad de Guanajuato</v>
      </c>
      <c r="B2" s="182"/>
      <c r="C2" s="182"/>
      <c r="D2" s="182"/>
      <c r="E2" s="182"/>
      <c r="F2" s="182"/>
      <c r="G2" s="183"/>
    </row>
    <row r="3" spans="1:7" x14ac:dyDescent="0.25">
      <c r="A3" s="178" t="s">
        <v>448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x14ac:dyDescent="0.25">
      <c r="A5" s="172" t="s">
        <v>449</v>
      </c>
      <c r="B5" s="173"/>
      <c r="C5" s="173"/>
      <c r="D5" s="173"/>
      <c r="E5" s="173"/>
      <c r="F5" s="173"/>
      <c r="G5" s="174"/>
    </row>
    <row r="6" spans="1:7" x14ac:dyDescent="0.25">
      <c r="A6" s="139" t="s">
        <v>450</v>
      </c>
      <c r="B6" s="7" t="s">
        <v>591</v>
      </c>
      <c r="C6" s="33" t="s">
        <v>592</v>
      </c>
      <c r="D6" s="33" t="s">
        <v>593</v>
      </c>
      <c r="E6" s="33" t="s">
        <v>594</v>
      </c>
      <c r="F6" s="33" t="s">
        <v>595</v>
      </c>
      <c r="G6" s="33" t="s">
        <v>596</v>
      </c>
    </row>
    <row r="7" spans="1:7" ht="15.75" customHeight="1" x14ac:dyDescent="0.25">
      <c r="A7" s="26" t="s">
        <v>451</v>
      </c>
      <c r="B7" s="119">
        <f>SUM(B8:B19)</f>
        <v>1813302330</v>
      </c>
      <c r="C7" s="119">
        <f t="shared" ref="C7:G7" si="0">SUM(C8:C19)</f>
        <v>1903967446.5</v>
      </c>
      <c r="D7" s="119">
        <f t="shared" si="0"/>
        <v>1999165818.825</v>
      </c>
      <c r="E7" s="119">
        <f t="shared" si="0"/>
        <v>2099124109.7662501</v>
      </c>
      <c r="F7" s="119">
        <f t="shared" si="0"/>
        <v>2204080315.2545629</v>
      </c>
      <c r="G7" s="119">
        <f t="shared" si="0"/>
        <v>2314284331.0172911</v>
      </c>
    </row>
    <row r="8" spans="1:7" x14ac:dyDescent="0.25">
      <c r="A8" s="58" t="s">
        <v>452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453</v>
      </c>
      <c r="B9" s="75">
        <v>54731334.259999998</v>
      </c>
      <c r="C9" s="75">
        <v>57467900.972999997</v>
      </c>
      <c r="D9" s="75">
        <v>60341296.021650001</v>
      </c>
      <c r="E9" s="75">
        <v>63358360.822732501</v>
      </c>
      <c r="F9" s="75">
        <v>66526278.863869131</v>
      </c>
      <c r="G9" s="75">
        <v>69852592.807062596</v>
      </c>
    </row>
    <row r="10" spans="1:7" x14ac:dyDescent="0.25">
      <c r="A10" s="58" t="s">
        <v>454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455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456</v>
      </c>
      <c r="B12" s="75">
        <v>12595000</v>
      </c>
      <c r="C12" s="75">
        <v>13224750</v>
      </c>
      <c r="D12" s="75">
        <v>13885987.5</v>
      </c>
      <c r="E12" s="75">
        <v>14580286.875</v>
      </c>
      <c r="F12" s="75">
        <v>15309301.21875</v>
      </c>
      <c r="G12" s="75">
        <v>16074766.279687501</v>
      </c>
    </row>
    <row r="13" spans="1:7" x14ac:dyDescent="0.25">
      <c r="A13" s="58" t="s">
        <v>457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458</v>
      </c>
      <c r="B14" s="75">
        <v>378925019.74000007</v>
      </c>
      <c r="C14" s="75">
        <v>397871270.72700012</v>
      </c>
      <c r="D14" s="75">
        <v>417764834.26335013</v>
      </c>
      <c r="E14" s="75">
        <v>438653075.97651768</v>
      </c>
      <c r="F14" s="75">
        <v>460585729.7753436</v>
      </c>
      <c r="G14" s="75">
        <v>483615016.2641108</v>
      </c>
    </row>
    <row r="15" spans="1:7" x14ac:dyDescent="0.25">
      <c r="A15" s="58" t="s">
        <v>459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460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461</v>
      </c>
      <c r="B17" s="75">
        <v>1367050976</v>
      </c>
      <c r="C17" s="75">
        <v>1435403524.8</v>
      </c>
      <c r="D17" s="75">
        <v>1507173701.04</v>
      </c>
      <c r="E17" s="75">
        <v>1582532386.092</v>
      </c>
      <c r="F17" s="75">
        <v>1661659005.3966</v>
      </c>
      <c r="G17" s="75">
        <v>1744741955.66643</v>
      </c>
    </row>
    <row r="18" spans="1:7" x14ac:dyDescent="0.25">
      <c r="A18" s="58" t="s">
        <v>462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463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464</v>
      </c>
      <c r="B20" s="75"/>
      <c r="C20" s="75"/>
      <c r="D20" s="75"/>
      <c r="E20" s="75"/>
      <c r="F20" s="75"/>
      <c r="G20" s="75"/>
    </row>
    <row r="21" spans="1:7" x14ac:dyDescent="0.25">
      <c r="A21" s="3" t="s">
        <v>465</v>
      </c>
      <c r="B21" s="119">
        <f>SUM(B22:B26)</f>
        <v>2346324296</v>
      </c>
      <c r="C21" s="119">
        <f t="shared" ref="C21:G21" si="1">SUM(C22:C26)</f>
        <v>2463640510.8000002</v>
      </c>
      <c r="D21" s="119">
        <f t="shared" si="1"/>
        <v>2586822536.3400002</v>
      </c>
      <c r="E21" s="119">
        <f t="shared" si="1"/>
        <v>2716163663.1570001</v>
      </c>
      <c r="F21" s="119">
        <f t="shared" si="1"/>
        <v>2851971846.3148503</v>
      </c>
      <c r="G21" s="119">
        <f t="shared" si="1"/>
        <v>2994570438.6305928</v>
      </c>
    </row>
    <row r="22" spans="1:7" x14ac:dyDescent="0.25">
      <c r="A22" s="58" t="s">
        <v>466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467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468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469</v>
      </c>
      <c r="B25" s="76">
        <v>2346324296</v>
      </c>
      <c r="C25" s="76">
        <v>2463640510.8000002</v>
      </c>
      <c r="D25" s="76">
        <v>2586822536.3400002</v>
      </c>
      <c r="E25" s="76">
        <v>2716163663.1570001</v>
      </c>
      <c r="F25" s="76">
        <v>2851971846.3148503</v>
      </c>
      <c r="G25" s="76">
        <v>2994570438.6305928</v>
      </c>
    </row>
    <row r="26" spans="1:7" x14ac:dyDescent="0.25">
      <c r="A26" s="59" t="s">
        <v>470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464</v>
      </c>
      <c r="B27" s="76"/>
      <c r="C27" s="76"/>
      <c r="D27" s="76"/>
      <c r="E27" s="76"/>
      <c r="F27" s="76"/>
      <c r="G27" s="76"/>
    </row>
    <row r="28" spans="1:7" x14ac:dyDescent="0.25">
      <c r="A28" s="3" t="s">
        <v>471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472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464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473</v>
      </c>
      <c r="B31" s="119">
        <f>B21+B7+B28</f>
        <v>4159626626</v>
      </c>
      <c r="C31" s="119">
        <f t="shared" ref="C31:G31" si="3">C21+C7+C28</f>
        <v>4367607957.3000002</v>
      </c>
      <c r="D31" s="119">
        <f t="shared" si="3"/>
        <v>4585988355.165</v>
      </c>
      <c r="E31" s="119">
        <f t="shared" si="3"/>
        <v>4815287772.9232502</v>
      </c>
      <c r="F31" s="119">
        <f t="shared" si="3"/>
        <v>5056052161.5694132</v>
      </c>
      <c r="G31" s="119">
        <f t="shared" si="3"/>
        <v>5308854769.6478844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297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474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299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475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0:G24 B26:G31 B8:F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A5" sqref="A5:G5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476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Universidad de Guanajuato</v>
      </c>
      <c r="B2" s="182"/>
      <c r="C2" s="182"/>
      <c r="D2" s="182"/>
      <c r="E2" s="182"/>
      <c r="F2" s="182"/>
      <c r="G2" s="183"/>
    </row>
    <row r="3" spans="1:7" x14ac:dyDescent="0.25">
      <c r="A3" s="178" t="s">
        <v>477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x14ac:dyDescent="0.25">
      <c r="A5" s="172" t="s">
        <v>449</v>
      </c>
      <c r="B5" s="173"/>
      <c r="C5" s="173"/>
      <c r="D5" s="173"/>
      <c r="E5" s="173"/>
      <c r="F5" s="173"/>
      <c r="G5" s="174"/>
    </row>
    <row r="6" spans="1:7" x14ac:dyDescent="0.25">
      <c r="A6" s="139" t="s">
        <v>450</v>
      </c>
      <c r="B6" s="7" t="s">
        <v>597</v>
      </c>
      <c r="C6" s="33" t="s">
        <v>592</v>
      </c>
      <c r="D6" s="33" t="s">
        <v>593</v>
      </c>
      <c r="E6" s="33" t="s">
        <v>594</v>
      </c>
      <c r="F6" s="33" t="s">
        <v>595</v>
      </c>
      <c r="G6" s="33" t="s">
        <v>596</v>
      </c>
    </row>
    <row r="7" spans="1:7" ht="15.75" customHeight="1" x14ac:dyDescent="0.25">
      <c r="A7" s="26" t="s">
        <v>478</v>
      </c>
      <c r="B7" s="119">
        <f t="shared" ref="B7:G7" si="0">SUM(B8:B16)</f>
        <v>1928728216.0000002</v>
      </c>
      <c r="C7" s="119">
        <f t="shared" si="0"/>
        <v>1986590062.4200003</v>
      </c>
      <c r="D7" s="119">
        <f t="shared" si="0"/>
        <v>2046187764.3</v>
      </c>
      <c r="E7" s="119">
        <f t="shared" si="0"/>
        <v>2107573397.23</v>
      </c>
      <c r="F7" s="119">
        <f t="shared" si="0"/>
        <v>2170800599.1399999</v>
      </c>
      <c r="G7" s="119">
        <f t="shared" si="0"/>
        <v>2235924617.1200004</v>
      </c>
    </row>
    <row r="8" spans="1:7" x14ac:dyDescent="0.25">
      <c r="A8" s="58" t="s">
        <v>479</v>
      </c>
      <c r="B8" s="75">
        <v>1391074799.4200001</v>
      </c>
      <c r="C8" s="75">
        <v>1432807043.4000001</v>
      </c>
      <c r="D8" s="75">
        <v>1475791254.7</v>
      </c>
      <c r="E8" s="75">
        <v>1520064992.3499999</v>
      </c>
      <c r="F8" s="75">
        <v>1565666942.1199999</v>
      </c>
      <c r="G8" s="75">
        <v>1612636950.3800001</v>
      </c>
    </row>
    <row r="9" spans="1:7" ht="15.75" customHeight="1" x14ac:dyDescent="0.25">
      <c r="A9" s="58" t="s">
        <v>480</v>
      </c>
      <c r="B9" s="75">
        <v>68362814.229999959</v>
      </c>
      <c r="C9" s="75">
        <v>70413698.659999996</v>
      </c>
      <c r="D9" s="75">
        <v>72526109.620000005</v>
      </c>
      <c r="E9" s="75">
        <v>74701892.900000006</v>
      </c>
      <c r="F9" s="75">
        <v>76942949.689999998</v>
      </c>
      <c r="G9" s="75">
        <v>79251238.180000007</v>
      </c>
    </row>
    <row r="10" spans="1:7" x14ac:dyDescent="0.25">
      <c r="A10" s="58" t="s">
        <v>481</v>
      </c>
      <c r="B10" s="75">
        <v>260246714.44</v>
      </c>
      <c r="C10" s="75">
        <v>268054115.81</v>
      </c>
      <c r="D10" s="75">
        <v>276095739.30000001</v>
      </c>
      <c r="E10" s="75">
        <v>284378611.48000002</v>
      </c>
      <c r="F10" s="75">
        <v>292909969.81999999</v>
      </c>
      <c r="G10" s="75">
        <v>301697268.91000003</v>
      </c>
    </row>
    <row r="11" spans="1:7" x14ac:dyDescent="0.25">
      <c r="A11" s="58" t="s">
        <v>482</v>
      </c>
      <c r="B11" s="75">
        <v>93458832.920000002</v>
      </c>
      <c r="C11" s="75">
        <v>96262597.909999996</v>
      </c>
      <c r="D11" s="75">
        <v>99150475.849999994</v>
      </c>
      <c r="E11" s="75">
        <v>102124990.12</v>
      </c>
      <c r="F11" s="75">
        <v>105188739.81999999</v>
      </c>
      <c r="G11" s="75">
        <v>108344402.02</v>
      </c>
    </row>
    <row r="12" spans="1:7" x14ac:dyDescent="0.25">
      <c r="A12" s="58" t="s">
        <v>483</v>
      </c>
      <c r="B12" s="75">
        <v>95373797.289999992</v>
      </c>
      <c r="C12" s="75">
        <v>98235011.209999993</v>
      </c>
      <c r="D12" s="75">
        <v>101182061.54000001</v>
      </c>
      <c r="E12" s="75">
        <v>104217523.39</v>
      </c>
      <c r="F12" s="75">
        <v>107344049.09</v>
      </c>
      <c r="G12" s="75">
        <v>110564370.56999999</v>
      </c>
    </row>
    <row r="13" spans="1:7" x14ac:dyDescent="0.25">
      <c r="A13" s="58" t="s">
        <v>484</v>
      </c>
      <c r="B13" s="75">
        <v>20211257.700000003</v>
      </c>
      <c r="C13" s="75">
        <v>20817595.43</v>
      </c>
      <c r="D13" s="75">
        <v>21442123.289999999</v>
      </c>
      <c r="E13" s="75">
        <v>22085386.989999998</v>
      </c>
      <c r="F13" s="75">
        <v>22747948.600000001</v>
      </c>
      <c r="G13" s="75">
        <v>23430387.059999999</v>
      </c>
    </row>
    <row r="14" spans="1:7" x14ac:dyDescent="0.25">
      <c r="A14" s="59" t="s">
        <v>485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486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487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488</v>
      </c>
      <c r="B18" s="119">
        <f>SUM(B19:B27)</f>
        <v>2346324296.0000038</v>
      </c>
      <c r="C18" s="119">
        <f t="shared" ref="C18:G18" si="1">SUM(C19:C27)</f>
        <v>2416714024.75</v>
      </c>
      <c r="D18" s="119">
        <f t="shared" si="1"/>
        <v>2489215445.4899998</v>
      </c>
      <c r="E18" s="119">
        <f t="shared" si="1"/>
        <v>2563891908.8500004</v>
      </c>
      <c r="F18" s="119">
        <f t="shared" si="1"/>
        <v>2640808666.1199994</v>
      </c>
      <c r="G18" s="119">
        <f t="shared" si="1"/>
        <v>2720032926.1000004</v>
      </c>
    </row>
    <row r="19" spans="1:7" x14ac:dyDescent="0.25">
      <c r="A19" s="58" t="s">
        <v>479</v>
      </c>
      <c r="B19" s="76">
        <v>2126409820.8700037</v>
      </c>
      <c r="C19" s="76">
        <v>2190202115.5</v>
      </c>
      <c r="D19" s="76">
        <v>2255908178.96</v>
      </c>
      <c r="E19" s="76">
        <v>2323585424.3299999</v>
      </c>
      <c r="F19" s="76">
        <v>2393292987.0599999</v>
      </c>
      <c r="G19" s="76">
        <v>2465091776.6700001</v>
      </c>
    </row>
    <row r="20" spans="1:7" x14ac:dyDescent="0.25">
      <c r="A20" s="58" t="s">
        <v>480</v>
      </c>
      <c r="B20" s="76">
        <v>47202842.149999991</v>
      </c>
      <c r="C20" s="76">
        <v>48618927.409999996</v>
      </c>
      <c r="D20" s="76">
        <v>50077495.240000002</v>
      </c>
      <c r="E20" s="76">
        <v>51579820.090000004</v>
      </c>
      <c r="F20" s="76">
        <v>53127214.700000003</v>
      </c>
      <c r="G20" s="76">
        <v>54721031.140000001</v>
      </c>
    </row>
    <row r="21" spans="1:7" x14ac:dyDescent="0.25">
      <c r="A21" s="58" t="s">
        <v>481</v>
      </c>
      <c r="B21" s="76">
        <v>122478709.97999999</v>
      </c>
      <c r="C21" s="76">
        <v>126153071.28</v>
      </c>
      <c r="D21" s="76">
        <v>129937663.42</v>
      </c>
      <c r="E21" s="76">
        <v>133835793.31999999</v>
      </c>
      <c r="F21" s="76">
        <v>137850867.12</v>
      </c>
      <c r="G21" s="76">
        <v>141986393.13</v>
      </c>
    </row>
    <row r="22" spans="1:7" x14ac:dyDescent="0.25">
      <c r="A22" s="58" t="s">
        <v>482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483</v>
      </c>
      <c r="B23" s="76">
        <v>11000000</v>
      </c>
      <c r="C23" s="76">
        <v>11330000</v>
      </c>
      <c r="D23" s="76">
        <v>11669900</v>
      </c>
      <c r="E23" s="76">
        <v>12019997</v>
      </c>
      <c r="F23" s="76">
        <v>12380596.91</v>
      </c>
      <c r="G23" s="76">
        <v>12752014.82</v>
      </c>
    </row>
    <row r="24" spans="1:7" x14ac:dyDescent="0.25">
      <c r="A24" s="59" t="s">
        <v>484</v>
      </c>
      <c r="B24" s="76">
        <v>39232923</v>
      </c>
      <c r="C24" s="76">
        <v>40409910.560000002</v>
      </c>
      <c r="D24" s="76">
        <v>41622207.869999997</v>
      </c>
      <c r="E24" s="76">
        <v>42870874.109999999</v>
      </c>
      <c r="F24" s="76">
        <v>44157000.329999998</v>
      </c>
      <c r="G24" s="76">
        <v>45481710.340000004</v>
      </c>
    </row>
    <row r="25" spans="1:7" x14ac:dyDescent="0.25">
      <c r="A25" s="59" t="s">
        <v>485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489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487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464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490</v>
      </c>
      <c r="B29" s="119">
        <f>B18+B7</f>
        <v>4275052512.0000038</v>
      </c>
      <c r="C29" s="119">
        <f t="shared" ref="C29:G29" si="2">C18+C7</f>
        <v>4403304087.1700001</v>
      </c>
      <c r="D29" s="119">
        <f t="shared" si="2"/>
        <v>4535403209.79</v>
      </c>
      <c r="E29" s="119">
        <f t="shared" si="2"/>
        <v>4671465306.0799999</v>
      </c>
      <c r="F29" s="119">
        <f t="shared" si="2"/>
        <v>4811609265.2599993</v>
      </c>
      <c r="G29" s="119">
        <f t="shared" si="2"/>
        <v>4955957543.2200012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8:G28 B18:G18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75" zoomScaleNormal="75" workbookViewId="0">
      <selection activeCell="B20" sqref="B2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491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Universidad de Guanajuato</v>
      </c>
      <c r="B2" s="182"/>
      <c r="C2" s="182"/>
      <c r="D2" s="182"/>
      <c r="E2" s="182"/>
      <c r="F2" s="182"/>
      <c r="G2" s="183"/>
    </row>
    <row r="3" spans="1:7" x14ac:dyDescent="0.25">
      <c r="A3" s="178" t="s">
        <v>492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x14ac:dyDescent="0.25">
      <c r="A5" s="139" t="s">
        <v>493</v>
      </c>
      <c r="B5" s="7" t="s">
        <v>598</v>
      </c>
      <c r="C5" s="33" t="s">
        <v>599</v>
      </c>
      <c r="D5" s="33" t="s">
        <v>600</v>
      </c>
      <c r="E5" s="33" t="s">
        <v>601</v>
      </c>
      <c r="F5" s="33" t="s">
        <v>602</v>
      </c>
      <c r="G5" s="33" t="s">
        <v>4</v>
      </c>
    </row>
    <row r="6" spans="1:7" ht="15.75" customHeight="1" x14ac:dyDescent="0.25">
      <c r="A6" s="26" t="s">
        <v>494</v>
      </c>
      <c r="B6" s="119">
        <f>SUM(B7:B18)</f>
        <v>1494647197.2600002</v>
      </c>
      <c r="C6" s="119">
        <f t="shared" ref="C6:G6" si="0">SUM(C7:C18)</f>
        <v>1436299413.01</v>
      </c>
      <c r="D6" s="119">
        <f t="shared" si="0"/>
        <v>1452633285.8600001</v>
      </c>
      <c r="E6" s="119">
        <f t="shared" si="0"/>
        <v>1569396609.7999997</v>
      </c>
      <c r="F6" s="119">
        <f t="shared" si="0"/>
        <v>1785362562</v>
      </c>
      <c r="G6" s="119">
        <f t="shared" si="0"/>
        <v>902463998.74000001</v>
      </c>
    </row>
    <row r="7" spans="1:7" x14ac:dyDescent="0.25">
      <c r="A7" s="58" t="s">
        <v>452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453</v>
      </c>
      <c r="B8" s="75">
        <v>44726152.739999995</v>
      </c>
      <c r="C8" s="75">
        <v>46905403.090000004</v>
      </c>
      <c r="D8" s="75">
        <v>49250911.829999998</v>
      </c>
      <c r="E8" s="75">
        <v>50921515.719999999</v>
      </c>
      <c r="F8" s="75">
        <v>53075923.619999997</v>
      </c>
      <c r="G8" s="75">
        <v>27493271.550000001</v>
      </c>
    </row>
    <row r="9" spans="1:7" x14ac:dyDescent="0.25">
      <c r="A9" s="58" t="s">
        <v>454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455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456</v>
      </c>
      <c r="B11" s="75">
        <v>0</v>
      </c>
      <c r="C11" s="75">
        <v>0</v>
      </c>
      <c r="D11" s="75">
        <v>13388292.660000002</v>
      </c>
      <c r="E11" s="75">
        <v>11530013.529999997</v>
      </c>
      <c r="F11" s="75">
        <v>14948727.540000055</v>
      </c>
      <c r="G11" s="75">
        <v>8365720.0000000009</v>
      </c>
    </row>
    <row r="12" spans="1:7" x14ac:dyDescent="0.25">
      <c r="A12" s="58" t="s">
        <v>457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458</v>
      </c>
      <c r="B13" s="75">
        <v>473239206.78000021</v>
      </c>
      <c r="C13" s="75">
        <v>377551095.42999995</v>
      </c>
      <c r="D13" s="75">
        <v>341378986.88999999</v>
      </c>
      <c r="E13" s="75">
        <v>365266198.93999988</v>
      </c>
      <c r="F13" s="75">
        <v>388117369.8499999</v>
      </c>
      <c r="G13" s="75">
        <v>227607668.70999995</v>
      </c>
    </row>
    <row r="14" spans="1:7" x14ac:dyDescent="0.25">
      <c r="A14" s="58" t="s">
        <v>459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460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461</v>
      </c>
      <c r="B16" s="75">
        <v>953076257.16000009</v>
      </c>
      <c r="C16" s="75">
        <v>1006803738.13</v>
      </c>
      <c r="D16" s="75">
        <v>1047615506.48</v>
      </c>
      <c r="E16" s="75">
        <v>1136749181.6099999</v>
      </c>
      <c r="F16" s="75">
        <v>1326432738.4200001</v>
      </c>
      <c r="G16" s="75">
        <v>638997338.48000002</v>
      </c>
    </row>
    <row r="17" spans="1:7" x14ac:dyDescent="0.25">
      <c r="A17" s="58" t="s">
        <v>462</v>
      </c>
      <c r="B17" s="75">
        <v>23605580.579999998</v>
      </c>
      <c r="C17" s="75">
        <v>5039176.3600000003</v>
      </c>
      <c r="D17" s="75">
        <v>999588</v>
      </c>
      <c r="E17" s="75">
        <v>4929700</v>
      </c>
      <c r="F17" s="75">
        <v>2787802.57</v>
      </c>
      <c r="G17" s="75">
        <v>0</v>
      </c>
    </row>
    <row r="18" spans="1:7" x14ac:dyDescent="0.25">
      <c r="A18" s="92" t="s">
        <v>463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495</v>
      </c>
      <c r="B20" s="119">
        <f>SUM(B21:B25)</f>
        <v>1952488395.7900002</v>
      </c>
      <c r="C20" s="119">
        <f t="shared" ref="C20:G20" si="1">SUM(C21:C25)</f>
        <v>1997487269.96</v>
      </c>
      <c r="D20" s="119">
        <f t="shared" si="1"/>
        <v>2038627725.4300003</v>
      </c>
      <c r="E20" s="119">
        <f t="shared" si="1"/>
        <v>2132021609.6599996</v>
      </c>
      <c r="F20" s="119">
        <f t="shared" si="1"/>
        <v>2262917655.2699995</v>
      </c>
      <c r="G20" s="119">
        <f t="shared" si="1"/>
        <v>1351425215.6499999</v>
      </c>
    </row>
    <row r="21" spans="1:7" x14ac:dyDescent="0.25">
      <c r="A21" s="58" t="s">
        <v>466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467</v>
      </c>
      <c r="B22" s="76">
        <v>34280159.199999996</v>
      </c>
      <c r="C22" s="76">
        <v>23747128.149999999</v>
      </c>
      <c r="D22" s="76">
        <v>36694629.899999999</v>
      </c>
      <c r="E22" s="76">
        <v>5553923.5199999996</v>
      </c>
      <c r="F22" s="76">
        <v>4621967.21</v>
      </c>
      <c r="G22" s="76">
        <v>0</v>
      </c>
    </row>
    <row r="23" spans="1:7" x14ac:dyDescent="0.25">
      <c r="A23" s="58" t="s">
        <v>468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469</v>
      </c>
      <c r="B24" s="76">
        <v>1918208236.5900002</v>
      </c>
      <c r="C24" s="76">
        <v>1973740141.8099999</v>
      </c>
      <c r="D24" s="76">
        <v>2001933095.5300002</v>
      </c>
      <c r="E24" s="76">
        <v>2126467686.1399996</v>
      </c>
      <c r="F24" s="76">
        <v>2258295688.0599995</v>
      </c>
      <c r="G24" s="76">
        <v>1351425215.6499999</v>
      </c>
    </row>
    <row r="25" spans="1:7" x14ac:dyDescent="0.25">
      <c r="A25" s="59" t="s">
        <v>470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496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295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497</v>
      </c>
      <c r="B30" s="119">
        <f>B20+B6+B27</f>
        <v>3447135593.0500002</v>
      </c>
      <c r="C30" s="119">
        <f t="shared" ref="C30:G30" si="3">C20+C6+C27</f>
        <v>3433786682.9700003</v>
      </c>
      <c r="D30" s="119">
        <f t="shared" si="3"/>
        <v>3491261011.2900004</v>
      </c>
      <c r="E30" s="119">
        <f t="shared" si="3"/>
        <v>3701418219.4599991</v>
      </c>
      <c r="F30" s="119">
        <f t="shared" si="3"/>
        <v>4048280217.2699995</v>
      </c>
      <c r="G30" s="119">
        <f t="shared" si="3"/>
        <v>2253889214.3899999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297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474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299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475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498</v>
      </c>
    </row>
    <row r="39" spans="1:7" x14ac:dyDescent="0.25">
      <c r="A39" t="s">
        <v>499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7 B19:G20 B26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B5" sqref="B5:G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500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Universidad de Guanajuato</v>
      </c>
      <c r="B2" s="182"/>
      <c r="C2" s="182"/>
      <c r="D2" s="182"/>
      <c r="E2" s="182"/>
      <c r="F2" s="182"/>
      <c r="G2" s="183"/>
    </row>
    <row r="3" spans="1:7" x14ac:dyDescent="0.25">
      <c r="A3" s="178" t="s">
        <v>501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x14ac:dyDescent="0.25">
      <c r="A5" s="139" t="s">
        <v>493</v>
      </c>
      <c r="B5" s="7" t="s">
        <v>603</v>
      </c>
      <c r="C5" s="33" t="s">
        <v>604</v>
      </c>
      <c r="D5" s="33" t="s">
        <v>605</v>
      </c>
      <c r="E5" s="33" t="s">
        <v>606</v>
      </c>
      <c r="F5" s="33" t="s">
        <v>607</v>
      </c>
      <c r="G5" s="33" t="s">
        <v>4</v>
      </c>
    </row>
    <row r="6" spans="1:7" ht="15.75" customHeight="1" x14ac:dyDescent="0.25">
      <c r="A6" s="26" t="s">
        <v>478</v>
      </c>
      <c r="B6" s="119">
        <f t="shared" ref="B6:G6" si="0">SUM(B7:B15)</f>
        <v>1548721634.1799998</v>
      </c>
      <c r="C6" s="119">
        <f t="shared" si="0"/>
        <v>1446400867.0499995</v>
      </c>
      <c r="D6" s="119">
        <f t="shared" si="0"/>
        <v>1528311194.28</v>
      </c>
      <c r="E6" s="119">
        <f t="shared" si="0"/>
        <v>1637167701.0699999</v>
      </c>
      <c r="F6" s="119">
        <f t="shared" si="0"/>
        <v>1666311902.8400023</v>
      </c>
      <c r="G6" s="119">
        <f t="shared" si="0"/>
        <v>2089733097.8399982</v>
      </c>
    </row>
    <row r="7" spans="1:7" x14ac:dyDescent="0.25">
      <c r="A7" s="58" t="s">
        <v>479</v>
      </c>
      <c r="B7" s="75">
        <v>949506847.02999997</v>
      </c>
      <c r="C7" s="75">
        <v>1000466249.3499997</v>
      </c>
      <c r="D7" s="75">
        <v>1021969500.92</v>
      </c>
      <c r="E7" s="75">
        <v>1065785775.14</v>
      </c>
      <c r="F7" s="75">
        <v>1196546157.3000028</v>
      </c>
      <c r="G7" s="75">
        <v>1393151493.3999979</v>
      </c>
    </row>
    <row r="8" spans="1:7" ht="15.75" customHeight="1" x14ac:dyDescent="0.25">
      <c r="A8" s="58" t="s">
        <v>480</v>
      </c>
      <c r="B8" s="75">
        <v>63764415.469999999</v>
      </c>
      <c r="C8" s="75">
        <v>46293441.990000002</v>
      </c>
      <c r="D8" s="75">
        <v>47631787.700000003</v>
      </c>
      <c r="E8" s="75">
        <v>67392985.959999993</v>
      </c>
      <c r="F8" s="75">
        <v>64388319.289999925</v>
      </c>
      <c r="G8" s="75">
        <v>113297772.88000003</v>
      </c>
    </row>
    <row r="9" spans="1:7" x14ac:dyDescent="0.25">
      <c r="A9" s="58" t="s">
        <v>481</v>
      </c>
      <c r="B9" s="75">
        <v>291062466.48999971</v>
      </c>
      <c r="C9" s="75">
        <v>185883369.95999992</v>
      </c>
      <c r="D9" s="75">
        <v>250643497.08000001</v>
      </c>
      <c r="E9" s="75">
        <v>286447657.43000001</v>
      </c>
      <c r="F9" s="75">
        <v>243810739.67999971</v>
      </c>
      <c r="G9" s="75">
        <v>298857320.00999993</v>
      </c>
    </row>
    <row r="10" spans="1:7" x14ac:dyDescent="0.25">
      <c r="A10" s="58" t="s">
        <v>482</v>
      </c>
      <c r="B10" s="75">
        <v>96157858.830000028</v>
      </c>
      <c r="C10" s="75">
        <v>79217692.120000005</v>
      </c>
      <c r="D10" s="75">
        <v>77210328.810000002</v>
      </c>
      <c r="E10" s="75">
        <v>78044132.450000003</v>
      </c>
      <c r="F10" s="75">
        <v>86742119.459999934</v>
      </c>
      <c r="G10" s="75">
        <v>135962803.66999999</v>
      </c>
    </row>
    <row r="11" spans="1:7" x14ac:dyDescent="0.25">
      <c r="A11" s="58" t="s">
        <v>483</v>
      </c>
      <c r="B11" s="75">
        <v>81738164.700000003</v>
      </c>
      <c r="C11" s="75">
        <v>78358553.849999994</v>
      </c>
      <c r="D11" s="75">
        <v>77585582.790000007</v>
      </c>
      <c r="E11" s="75">
        <v>57775485.549999997</v>
      </c>
      <c r="F11" s="75">
        <v>39605596.280000053</v>
      </c>
      <c r="G11" s="75">
        <v>106845229.12000002</v>
      </c>
    </row>
    <row r="12" spans="1:7" x14ac:dyDescent="0.25">
      <c r="A12" s="58" t="s">
        <v>484</v>
      </c>
      <c r="B12" s="75">
        <v>59991881.659999989</v>
      </c>
      <c r="C12" s="75">
        <v>56181559.780000016</v>
      </c>
      <c r="D12" s="75">
        <v>53270496.979999997</v>
      </c>
      <c r="E12" s="75">
        <v>81721664.540000007</v>
      </c>
      <c r="F12" s="75">
        <v>35218970.830000006</v>
      </c>
      <c r="G12" s="75">
        <v>41618478.760000005</v>
      </c>
    </row>
    <row r="13" spans="1:7" x14ac:dyDescent="0.25">
      <c r="A13" s="59" t="s">
        <v>485</v>
      </c>
      <c r="B13" s="75">
        <v>6500000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486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487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488</v>
      </c>
      <c r="B17" s="119">
        <f>SUM(B18:B26)</f>
        <v>2049786632.1100001</v>
      </c>
      <c r="C17" s="119">
        <f t="shared" ref="C17:G17" si="1">SUM(C18:C26)</f>
        <v>1994791606.1000028</v>
      </c>
      <c r="D17" s="119">
        <f t="shared" si="1"/>
        <v>2027198080.0000002</v>
      </c>
      <c r="E17" s="119">
        <f t="shared" si="1"/>
        <v>2134144016.9099998</v>
      </c>
      <c r="F17" s="119">
        <f t="shared" si="1"/>
        <v>2274797223.1299982</v>
      </c>
      <c r="G17" s="119">
        <f t="shared" si="1"/>
        <v>2428694606.5099988</v>
      </c>
    </row>
    <row r="18" spans="1:7" x14ac:dyDescent="0.25">
      <c r="A18" s="58" t="s">
        <v>479</v>
      </c>
      <c r="B18" s="76">
        <v>1777626279.0599999</v>
      </c>
      <c r="C18" s="76">
        <v>1842160919.4600029</v>
      </c>
      <c r="D18" s="76">
        <v>1892715993.6099999</v>
      </c>
      <c r="E18" s="76">
        <v>1979082949.47</v>
      </c>
      <c r="F18" s="76">
        <v>2047265621.9699984</v>
      </c>
      <c r="G18" s="76">
        <v>2133362817.309999</v>
      </c>
    </row>
    <row r="19" spans="1:7" x14ac:dyDescent="0.25">
      <c r="A19" s="58" t="s">
        <v>480</v>
      </c>
      <c r="B19" s="76">
        <v>63427987.380000003</v>
      </c>
      <c r="C19" s="76">
        <v>39922041.730000041</v>
      </c>
      <c r="D19" s="76">
        <v>41842775.130000003</v>
      </c>
      <c r="E19" s="76">
        <v>39374947.609999999</v>
      </c>
      <c r="F19" s="76">
        <v>40621781.310000025</v>
      </c>
      <c r="G19" s="76">
        <v>38879660.109999985</v>
      </c>
    </row>
    <row r="20" spans="1:7" x14ac:dyDescent="0.25">
      <c r="A20" s="58" t="s">
        <v>481</v>
      </c>
      <c r="B20" s="76">
        <v>80685847.199999988</v>
      </c>
      <c r="C20" s="76">
        <v>58432763.039999962</v>
      </c>
      <c r="D20" s="76">
        <v>48478368</v>
      </c>
      <c r="E20" s="76">
        <v>72821855.530000001</v>
      </c>
      <c r="F20" s="76">
        <v>114617912.8</v>
      </c>
      <c r="G20" s="76">
        <v>163239848.98999995</v>
      </c>
    </row>
    <row r="21" spans="1:7" x14ac:dyDescent="0.25">
      <c r="A21" s="58" t="s">
        <v>482</v>
      </c>
      <c r="B21" s="76">
        <v>9900722.6199999992</v>
      </c>
      <c r="C21" s="76">
        <v>4258153.51</v>
      </c>
      <c r="D21" s="76">
        <v>8184686.6399999997</v>
      </c>
      <c r="E21" s="76">
        <v>4738219.72</v>
      </c>
      <c r="F21" s="76">
        <v>3586321.21</v>
      </c>
      <c r="G21" s="76">
        <v>43545103.600000001</v>
      </c>
    </row>
    <row r="22" spans="1:7" x14ac:dyDescent="0.25">
      <c r="A22" s="59" t="s">
        <v>483</v>
      </c>
      <c r="B22" s="76">
        <v>28907668.909999974</v>
      </c>
      <c r="C22" s="76">
        <v>15032200.320000002</v>
      </c>
      <c r="D22" s="76">
        <v>31668202.93</v>
      </c>
      <c r="E22" s="76">
        <v>20223935.789999999</v>
      </c>
      <c r="F22" s="76">
        <v>2362203.1799999997</v>
      </c>
      <c r="G22" s="76">
        <v>19273302.41</v>
      </c>
    </row>
    <row r="23" spans="1:7" x14ac:dyDescent="0.25">
      <c r="A23" s="59" t="s">
        <v>484</v>
      </c>
      <c r="B23" s="76">
        <v>89238126.939999998</v>
      </c>
      <c r="C23" s="76">
        <v>34985528.039999999</v>
      </c>
      <c r="D23" s="76">
        <v>4308053.6900000004</v>
      </c>
      <c r="E23" s="76">
        <v>17902108.789999999</v>
      </c>
      <c r="F23" s="76">
        <v>66343382.659999996</v>
      </c>
      <c r="G23" s="76">
        <v>30393874.09</v>
      </c>
    </row>
    <row r="24" spans="1:7" x14ac:dyDescent="0.25">
      <c r="A24" s="59" t="s">
        <v>485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489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487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464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490</v>
      </c>
      <c r="B28" s="119">
        <f>B17+B6</f>
        <v>3598508266.29</v>
      </c>
      <c r="C28" s="119">
        <f t="shared" ref="C28:G28" si="2">C17+C6</f>
        <v>3441192473.1500025</v>
      </c>
      <c r="D28" s="119">
        <f t="shared" si="2"/>
        <v>3555509274.2800002</v>
      </c>
      <c r="E28" s="119">
        <f t="shared" si="2"/>
        <v>3771311717.9799995</v>
      </c>
      <c r="F28" s="119">
        <f t="shared" si="2"/>
        <v>3941109125.9700003</v>
      </c>
      <c r="G28" s="119">
        <f t="shared" si="2"/>
        <v>4518427704.3499966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502</v>
      </c>
    </row>
    <row r="32" spans="1:7" x14ac:dyDescent="0.25">
      <c r="A32" t="s">
        <v>503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6:G17 B27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E12" sqref="E1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69" t="s">
        <v>504</v>
      </c>
      <c r="B1" s="161"/>
      <c r="C1" s="161"/>
      <c r="D1" s="161"/>
      <c r="E1" s="161"/>
      <c r="F1" s="161"/>
    </row>
    <row r="2" spans="1:6" x14ac:dyDescent="0.25">
      <c r="A2" s="181" t="str">
        <f>'Formato 1'!A2</f>
        <v>Universidad de Guanajuato</v>
      </c>
      <c r="B2" s="182"/>
      <c r="C2" s="182"/>
      <c r="D2" s="182"/>
      <c r="E2" s="182"/>
      <c r="F2" s="183"/>
    </row>
    <row r="3" spans="1:6" x14ac:dyDescent="0.25">
      <c r="A3" s="178" t="s">
        <v>505</v>
      </c>
      <c r="B3" s="179"/>
      <c r="C3" s="179"/>
      <c r="D3" s="179"/>
      <c r="E3" s="179"/>
      <c r="F3" s="180"/>
    </row>
    <row r="4" spans="1:6" ht="30" x14ac:dyDescent="0.25">
      <c r="A4" s="139" t="s">
        <v>493</v>
      </c>
      <c r="B4" s="7" t="s">
        <v>506</v>
      </c>
      <c r="C4" s="33" t="s">
        <v>507</v>
      </c>
      <c r="D4" s="33" t="s">
        <v>508</v>
      </c>
      <c r="E4" s="33" t="s">
        <v>509</v>
      </c>
      <c r="F4" s="33" t="s">
        <v>510</v>
      </c>
    </row>
    <row r="5" spans="1:6" ht="15.75" customHeight="1" x14ac:dyDescent="0.25">
      <c r="A5" s="143" t="s">
        <v>511</v>
      </c>
      <c r="B5" s="148"/>
      <c r="C5" s="148"/>
      <c r="D5" s="148"/>
      <c r="E5" s="148"/>
      <c r="F5" s="148"/>
    </row>
    <row r="6" spans="1:6" ht="30" x14ac:dyDescent="0.25">
      <c r="A6" s="146" t="s">
        <v>512</v>
      </c>
      <c r="B6" s="145"/>
      <c r="C6" s="145"/>
      <c r="D6" s="145"/>
      <c r="E6" s="145"/>
      <c r="F6" s="145"/>
    </row>
    <row r="7" spans="1:6" ht="15.75" customHeight="1" x14ac:dyDescent="0.25">
      <c r="A7" s="146" t="s">
        <v>513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514</v>
      </c>
      <c r="B9" s="145"/>
      <c r="C9" s="145"/>
      <c r="D9" s="145"/>
      <c r="E9" s="145"/>
      <c r="F9" s="145"/>
    </row>
    <row r="10" spans="1:6" x14ac:dyDescent="0.25">
      <c r="A10" s="146" t="s">
        <v>515</v>
      </c>
      <c r="B10" s="155"/>
      <c r="C10" s="155"/>
      <c r="D10" s="155"/>
      <c r="E10" s="155"/>
      <c r="F10" s="155"/>
    </row>
    <row r="11" spans="1:6" x14ac:dyDescent="0.25">
      <c r="A11" s="67" t="s">
        <v>516</v>
      </c>
      <c r="B11" s="155"/>
      <c r="C11" s="155"/>
      <c r="D11" s="155"/>
      <c r="E11" s="155"/>
      <c r="F11" s="155"/>
    </row>
    <row r="12" spans="1:6" x14ac:dyDescent="0.25">
      <c r="A12" s="67" t="s">
        <v>517</v>
      </c>
      <c r="B12" s="155"/>
      <c r="C12" s="155"/>
      <c r="D12" s="155"/>
      <c r="E12" s="155"/>
      <c r="F12" s="155"/>
    </row>
    <row r="13" spans="1:6" x14ac:dyDescent="0.25">
      <c r="A13" s="67" t="s">
        <v>518</v>
      </c>
      <c r="B13" s="155"/>
      <c r="C13" s="155"/>
      <c r="D13" s="155"/>
      <c r="E13" s="155"/>
      <c r="F13" s="155"/>
    </row>
    <row r="14" spans="1:6" x14ac:dyDescent="0.25">
      <c r="A14" s="146" t="s">
        <v>519</v>
      </c>
      <c r="B14" s="155"/>
      <c r="C14" s="155"/>
      <c r="D14" s="155"/>
      <c r="E14" s="155"/>
      <c r="F14" s="155"/>
    </row>
    <row r="15" spans="1:6" x14ac:dyDescent="0.25">
      <c r="A15" s="67" t="s">
        <v>516</v>
      </c>
      <c r="B15" s="155"/>
      <c r="C15" s="155"/>
      <c r="D15" s="155"/>
      <c r="E15" s="155"/>
      <c r="F15" s="155"/>
    </row>
    <row r="16" spans="1:6" x14ac:dyDescent="0.25">
      <c r="A16" s="67" t="s">
        <v>517</v>
      </c>
      <c r="B16" s="156"/>
      <c r="C16" s="156"/>
      <c r="D16" s="156"/>
      <c r="E16" s="156"/>
      <c r="F16" s="156"/>
    </row>
    <row r="17" spans="1:6" x14ac:dyDescent="0.25">
      <c r="A17" s="67" t="s">
        <v>518</v>
      </c>
      <c r="B17" s="157"/>
      <c r="C17" s="157"/>
      <c r="D17" s="157"/>
      <c r="E17" s="157"/>
      <c r="F17" s="157"/>
    </row>
    <row r="18" spans="1:6" x14ac:dyDescent="0.25">
      <c r="A18" s="146" t="s">
        <v>520</v>
      </c>
      <c r="B18" s="157"/>
      <c r="C18" s="157"/>
      <c r="D18" s="157"/>
      <c r="E18" s="157"/>
      <c r="F18" s="157"/>
    </row>
    <row r="19" spans="1:6" x14ac:dyDescent="0.25">
      <c r="A19" s="146" t="s">
        <v>521</v>
      </c>
      <c r="B19" s="157"/>
      <c r="C19" s="157"/>
      <c r="D19" s="157"/>
      <c r="E19" s="157"/>
      <c r="F19" s="157"/>
    </row>
    <row r="20" spans="1:6" x14ac:dyDescent="0.25">
      <c r="A20" s="146" t="s">
        <v>522</v>
      </c>
      <c r="B20" s="158"/>
      <c r="C20" s="158"/>
      <c r="D20" s="158"/>
      <c r="E20" s="158"/>
      <c r="F20" s="158"/>
    </row>
    <row r="21" spans="1:6" x14ac:dyDescent="0.25">
      <c r="A21" s="146" t="s">
        <v>523</v>
      </c>
      <c r="B21" s="158"/>
      <c r="C21" s="158"/>
      <c r="D21" s="158"/>
      <c r="E21" s="158"/>
      <c r="F21" s="158"/>
    </row>
    <row r="22" spans="1:6" x14ac:dyDescent="0.25">
      <c r="A22" s="146" t="s">
        <v>524</v>
      </c>
      <c r="B22" s="158"/>
      <c r="C22" s="158"/>
      <c r="D22" s="158"/>
      <c r="E22" s="158"/>
      <c r="F22" s="158"/>
    </row>
    <row r="23" spans="1:6" x14ac:dyDescent="0.25">
      <c r="A23" s="146" t="s">
        <v>525</v>
      </c>
      <c r="B23" s="158"/>
      <c r="C23" s="158"/>
      <c r="D23" s="158"/>
      <c r="E23" s="158"/>
      <c r="F23" s="158"/>
    </row>
    <row r="24" spans="1:6" x14ac:dyDescent="0.25">
      <c r="A24" s="146" t="s">
        <v>526</v>
      </c>
      <c r="B24" s="150"/>
      <c r="C24" s="150"/>
      <c r="D24" s="150"/>
      <c r="E24" s="150"/>
      <c r="F24" s="150"/>
    </row>
    <row r="25" spans="1:6" x14ac:dyDescent="0.25">
      <c r="A25" s="146" t="s">
        <v>527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528</v>
      </c>
      <c r="B27" s="149"/>
      <c r="C27" s="149"/>
      <c r="D27" s="149"/>
      <c r="E27" s="149"/>
      <c r="F27" s="149"/>
    </row>
    <row r="28" spans="1:6" x14ac:dyDescent="0.25">
      <c r="A28" s="146" t="s">
        <v>529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530</v>
      </c>
      <c r="B30" s="53"/>
      <c r="C30" s="53"/>
      <c r="D30" s="53"/>
      <c r="E30" s="53"/>
      <c r="F30" s="53"/>
    </row>
    <row r="31" spans="1:6" x14ac:dyDescent="0.25">
      <c r="A31" s="154" t="s">
        <v>515</v>
      </c>
      <c r="B31" s="91"/>
      <c r="C31" s="91"/>
      <c r="D31" s="91"/>
      <c r="E31" s="91"/>
      <c r="F31" s="91"/>
    </row>
    <row r="32" spans="1:6" x14ac:dyDescent="0.25">
      <c r="A32" s="154" t="s">
        <v>519</v>
      </c>
      <c r="B32" s="91"/>
      <c r="C32" s="91"/>
      <c r="D32" s="91"/>
      <c r="E32" s="91"/>
      <c r="F32" s="91"/>
    </row>
    <row r="33" spans="1:6" x14ac:dyDescent="0.25">
      <c r="A33" s="154" t="s">
        <v>531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532</v>
      </c>
      <c r="B35" s="53"/>
      <c r="C35" s="53"/>
      <c r="D35" s="53"/>
      <c r="E35" s="53"/>
      <c r="F35" s="53"/>
    </row>
    <row r="36" spans="1:6" x14ac:dyDescent="0.25">
      <c r="A36" s="154" t="s">
        <v>533</v>
      </c>
      <c r="B36" s="53"/>
      <c r="C36" s="53"/>
      <c r="D36" s="53"/>
      <c r="E36" s="53"/>
      <c r="F36" s="53"/>
    </row>
    <row r="37" spans="1:6" x14ac:dyDescent="0.25">
      <c r="A37" s="154" t="s">
        <v>534</v>
      </c>
      <c r="B37" s="53"/>
      <c r="C37" s="53"/>
      <c r="D37" s="53"/>
      <c r="E37" s="53"/>
      <c r="F37" s="53"/>
    </row>
    <row r="38" spans="1:6" x14ac:dyDescent="0.25">
      <c r="A38" s="154" t="s">
        <v>535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536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537</v>
      </c>
      <c r="B42" s="53"/>
      <c r="C42" s="53"/>
      <c r="D42" s="53"/>
      <c r="E42" s="53"/>
      <c r="F42" s="53"/>
    </row>
    <row r="43" spans="1:6" x14ac:dyDescent="0.25">
      <c r="A43" s="154" t="s">
        <v>538</v>
      </c>
      <c r="B43" s="91"/>
      <c r="C43" s="91"/>
      <c r="D43" s="91"/>
      <c r="E43" s="91"/>
      <c r="F43" s="91"/>
    </row>
    <row r="44" spans="1:6" x14ac:dyDescent="0.25">
      <c r="A44" s="154" t="s">
        <v>539</v>
      </c>
      <c r="B44" s="91"/>
      <c r="C44" s="91"/>
      <c r="D44" s="91"/>
      <c r="E44" s="91"/>
      <c r="F44" s="91"/>
    </row>
    <row r="45" spans="1:6" x14ac:dyDescent="0.25">
      <c r="A45" s="154" t="s">
        <v>540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541</v>
      </c>
      <c r="B47" s="53"/>
      <c r="C47" s="53"/>
      <c r="D47" s="53"/>
      <c r="E47" s="53"/>
      <c r="F47" s="53"/>
    </row>
    <row r="48" spans="1:6" x14ac:dyDescent="0.25">
      <c r="A48" s="154" t="s">
        <v>539</v>
      </c>
      <c r="B48" s="91"/>
      <c r="C48" s="91"/>
      <c r="D48" s="91"/>
      <c r="E48" s="91"/>
      <c r="F48" s="91"/>
    </row>
    <row r="49" spans="1:6" x14ac:dyDescent="0.25">
      <c r="A49" s="154" t="s">
        <v>540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542</v>
      </c>
      <c r="B51" s="53"/>
      <c r="C51" s="53"/>
      <c r="D51" s="53"/>
      <c r="E51" s="53"/>
      <c r="F51" s="53"/>
    </row>
    <row r="52" spans="1:6" x14ac:dyDescent="0.25">
      <c r="A52" s="154" t="s">
        <v>539</v>
      </c>
      <c r="B52" s="91"/>
      <c r="C52" s="91"/>
      <c r="D52" s="91"/>
      <c r="E52" s="91"/>
      <c r="F52" s="91"/>
    </row>
    <row r="53" spans="1:6" x14ac:dyDescent="0.25">
      <c r="A53" s="154" t="s">
        <v>540</v>
      </c>
      <c r="B53" s="91"/>
      <c r="C53" s="91"/>
      <c r="D53" s="91"/>
      <c r="E53" s="91"/>
      <c r="F53" s="91"/>
    </row>
    <row r="54" spans="1:6" x14ac:dyDescent="0.25">
      <c r="A54" s="154" t="s">
        <v>543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544</v>
      </c>
      <c r="B56" s="53"/>
      <c r="C56" s="53"/>
      <c r="D56" s="53"/>
      <c r="E56" s="53"/>
      <c r="F56" s="53"/>
    </row>
    <row r="57" spans="1:6" x14ac:dyDescent="0.25">
      <c r="A57" s="154" t="s">
        <v>539</v>
      </c>
      <c r="B57" s="91"/>
      <c r="C57" s="91"/>
      <c r="D57" s="91"/>
      <c r="E57" s="91"/>
      <c r="F57" s="91"/>
    </row>
    <row r="58" spans="1:6" x14ac:dyDescent="0.25">
      <c r="A58" s="154" t="s">
        <v>540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545</v>
      </c>
      <c r="B60" s="53"/>
      <c r="C60" s="53"/>
      <c r="D60" s="53"/>
      <c r="E60" s="53"/>
      <c r="F60" s="53"/>
    </row>
    <row r="61" spans="1:6" x14ac:dyDescent="0.25">
      <c r="A61" s="154" t="s">
        <v>546</v>
      </c>
      <c r="B61" s="141"/>
      <c r="C61" s="141"/>
      <c r="D61" s="141"/>
      <c r="E61" s="141"/>
      <c r="F61" s="141"/>
    </row>
    <row r="62" spans="1:6" x14ac:dyDescent="0.25">
      <c r="A62" s="154" t="s">
        <v>547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548</v>
      </c>
      <c r="B64" s="141"/>
      <c r="C64" s="141"/>
      <c r="D64" s="141"/>
      <c r="E64" s="141"/>
      <c r="F64" s="141"/>
    </row>
    <row r="65" spans="1:6" x14ac:dyDescent="0.25">
      <c r="A65" s="154" t="s">
        <v>549</v>
      </c>
      <c r="B65" s="141"/>
      <c r="C65" s="141"/>
      <c r="D65" s="141"/>
      <c r="E65" s="141"/>
      <c r="F65" s="141"/>
    </row>
    <row r="66" spans="1:6" x14ac:dyDescent="0.25">
      <c r="A66" s="154" t="s">
        <v>550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86" t="s">
        <v>447</v>
      </c>
      <c r="B1" s="186"/>
      <c r="C1" s="186"/>
      <c r="D1" s="186"/>
      <c r="E1" s="186"/>
      <c r="F1" s="186"/>
      <c r="G1" s="186"/>
    </row>
    <row r="2" spans="1:7" x14ac:dyDescent="0.25">
      <c r="A2" s="128" t="str">
        <f>'Formato 1'!A2</f>
        <v>Universidad de Guanajuato</v>
      </c>
      <c r="B2" s="129"/>
      <c r="C2" s="129"/>
      <c r="D2" s="129"/>
      <c r="E2" s="129"/>
      <c r="F2" s="129"/>
      <c r="G2" s="130"/>
    </row>
    <row r="3" spans="1:7" x14ac:dyDescent="0.25">
      <c r="A3" s="131" t="s">
        <v>448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449</v>
      </c>
      <c r="B5" s="132"/>
      <c r="C5" s="132"/>
      <c r="D5" s="132"/>
      <c r="E5" s="132"/>
      <c r="F5" s="132"/>
      <c r="G5" s="133"/>
    </row>
    <row r="6" spans="1:7" x14ac:dyDescent="0.25">
      <c r="A6" s="184" t="s">
        <v>493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83.25" customHeight="1" x14ac:dyDescent="0.25">
      <c r="A7" s="185"/>
      <c r="B7" s="70" t="s">
        <v>551</v>
      </c>
      <c r="C7" s="185"/>
      <c r="D7" s="185"/>
      <c r="E7" s="185"/>
      <c r="F7" s="185"/>
      <c r="G7" s="185"/>
    </row>
    <row r="8" spans="1:7" ht="30" x14ac:dyDescent="0.25">
      <c r="A8" s="71" t="s">
        <v>494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240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241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242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552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244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245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553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554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555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265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556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495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557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558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559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291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292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496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295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560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474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299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561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87" t="s">
        <v>476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Universidad de Guanajuato</v>
      </c>
      <c r="B2" s="129"/>
      <c r="C2" s="129"/>
      <c r="D2" s="129"/>
      <c r="E2" s="129"/>
      <c r="F2" s="129"/>
      <c r="G2" s="130"/>
    </row>
    <row r="3" spans="1:7" x14ac:dyDescent="0.25">
      <c r="A3" s="113" t="s">
        <v>477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449</v>
      </c>
      <c r="B5" s="114"/>
      <c r="C5" s="114"/>
      <c r="D5" s="114"/>
      <c r="E5" s="114"/>
      <c r="F5" s="114"/>
      <c r="G5" s="115"/>
    </row>
    <row r="6" spans="1:7" x14ac:dyDescent="0.25">
      <c r="A6" s="188" t="s">
        <v>562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57.75" customHeight="1" x14ac:dyDescent="0.25">
      <c r="A7" s="189"/>
      <c r="B7" s="37" t="s">
        <v>551</v>
      </c>
      <c r="C7" s="185"/>
      <c r="D7" s="185"/>
      <c r="E7" s="185"/>
      <c r="F7" s="185"/>
      <c r="G7" s="185"/>
    </row>
    <row r="8" spans="1:7" x14ac:dyDescent="0.25">
      <c r="A8" s="26" t="s">
        <v>478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563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564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481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482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565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484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485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486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487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488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563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564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481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482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565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484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489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487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490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87" t="s">
        <v>491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Universidad de Guanajuato</v>
      </c>
      <c r="B2" s="129"/>
      <c r="C2" s="129"/>
      <c r="D2" s="129"/>
      <c r="E2" s="129"/>
      <c r="F2" s="129"/>
      <c r="G2" s="130"/>
    </row>
    <row r="3" spans="1:7" x14ac:dyDescent="0.25">
      <c r="A3" s="113" t="s">
        <v>492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1" t="s">
        <v>493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f>+F5+1</f>
        <v>2022</v>
      </c>
    </row>
    <row r="6" spans="1:7" ht="32.25" x14ac:dyDescent="0.25">
      <c r="A6" s="168"/>
      <c r="B6" s="193"/>
      <c r="C6" s="193"/>
      <c r="D6" s="193"/>
      <c r="E6" s="193"/>
      <c r="F6" s="193"/>
      <c r="G6" s="37" t="s">
        <v>566</v>
      </c>
    </row>
    <row r="7" spans="1:7" x14ac:dyDescent="0.25">
      <c r="A7" s="62" t="s">
        <v>494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567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568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454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455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569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570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458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459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571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461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572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573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495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574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575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468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469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576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496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295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497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474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577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475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90" t="s">
        <v>578</v>
      </c>
      <c r="B39" s="190"/>
      <c r="C39" s="190"/>
      <c r="D39" s="190"/>
      <c r="E39" s="190"/>
      <c r="F39" s="190"/>
      <c r="G39" s="190"/>
    </row>
    <row r="40" spans="1:7" x14ac:dyDescent="0.25">
      <c r="A40" s="190" t="s">
        <v>579</v>
      </c>
      <c r="B40" s="190"/>
      <c r="C40" s="190"/>
      <c r="D40" s="190"/>
      <c r="E40" s="190"/>
      <c r="F40" s="190"/>
      <c r="G40" s="19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87" t="s">
        <v>500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Universidad de Guanajuato</v>
      </c>
      <c r="B2" s="129"/>
      <c r="C2" s="129"/>
      <c r="D2" s="129"/>
      <c r="E2" s="129"/>
      <c r="F2" s="129"/>
      <c r="G2" s="130"/>
    </row>
    <row r="3" spans="1:7" x14ac:dyDescent="0.25">
      <c r="A3" s="113" t="s">
        <v>501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4" t="s">
        <v>562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v>2022</v>
      </c>
    </row>
    <row r="6" spans="1:7" ht="48.75" customHeight="1" x14ac:dyDescent="0.25">
      <c r="A6" s="195"/>
      <c r="B6" s="193"/>
      <c r="C6" s="193"/>
      <c r="D6" s="193"/>
      <c r="E6" s="193"/>
      <c r="F6" s="193"/>
      <c r="G6" s="37" t="s">
        <v>580</v>
      </c>
    </row>
    <row r="7" spans="1:7" x14ac:dyDescent="0.25">
      <c r="A7" s="26" t="s">
        <v>478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563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564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481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482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565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484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485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486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487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488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563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564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481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482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565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484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485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489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487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581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90" t="s">
        <v>578</v>
      </c>
      <c r="B32" s="190"/>
      <c r="C32" s="190"/>
      <c r="D32" s="190"/>
      <c r="E32" s="190"/>
      <c r="F32" s="190"/>
      <c r="G32" s="190"/>
    </row>
    <row r="33" spans="1:7" x14ac:dyDescent="0.25">
      <c r="A33" s="190" t="s">
        <v>579</v>
      </c>
      <c r="B33" s="190"/>
      <c r="C33" s="190"/>
      <c r="D33" s="190"/>
      <c r="E33" s="190"/>
      <c r="F33" s="190"/>
      <c r="G33" s="19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196" t="s">
        <v>504</v>
      </c>
      <c r="B1" s="196"/>
      <c r="C1" s="196"/>
      <c r="D1" s="196"/>
      <c r="E1" s="196"/>
      <c r="F1" s="196"/>
    </row>
    <row r="2" spans="1:6" ht="20.100000000000001" customHeight="1" x14ac:dyDescent="0.25">
      <c r="A2" s="110" t="str">
        <f>'Formato 1'!A2</f>
        <v>Universidad de Guanajuato</v>
      </c>
      <c r="B2" s="134"/>
      <c r="C2" s="134"/>
      <c r="D2" s="134"/>
      <c r="E2" s="134"/>
      <c r="F2" s="135"/>
    </row>
    <row r="3" spans="1:6" ht="29.25" customHeight="1" x14ac:dyDescent="0.25">
      <c r="A3" s="136" t="s">
        <v>505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506</v>
      </c>
      <c r="C4" s="121" t="s">
        <v>507</v>
      </c>
      <c r="D4" s="121" t="s">
        <v>508</v>
      </c>
      <c r="E4" s="121" t="s">
        <v>509</v>
      </c>
      <c r="F4" s="121" t="s">
        <v>510</v>
      </c>
    </row>
    <row r="5" spans="1:6" ht="12.75" customHeight="1" x14ac:dyDescent="0.25">
      <c r="A5" s="18" t="s">
        <v>511</v>
      </c>
      <c r="B5" s="53"/>
      <c r="C5" s="53"/>
      <c r="D5" s="53"/>
      <c r="E5" s="53"/>
      <c r="F5" s="53"/>
    </row>
    <row r="6" spans="1:6" ht="30" x14ac:dyDescent="0.25">
      <c r="A6" s="59" t="s">
        <v>512</v>
      </c>
      <c r="B6" s="60"/>
      <c r="C6" s="60"/>
      <c r="D6" s="60"/>
      <c r="E6" s="60"/>
      <c r="F6" s="60"/>
    </row>
    <row r="7" spans="1:6" ht="15" x14ac:dyDescent="0.25">
      <c r="A7" s="59" t="s">
        <v>513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514</v>
      </c>
      <c r="B9" s="45"/>
      <c r="C9" s="45"/>
      <c r="D9" s="45"/>
      <c r="E9" s="45"/>
      <c r="F9" s="45"/>
    </row>
    <row r="10" spans="1:6" ht="15" x14ac:dyDescent="0.25">
      <c r="A10" s="59" t="s">
        <v>515</v>
      </c>
      <c r="B10" s="60"/>
      <c r="C10" s="60"/>
      <c r="D10" s="60"/>
      <c r="E10" s="60"/>
      <c r="F10" s="60"/>
    </row>
    <row r="11" spans="1:6" ht="15" x14ac:dyDescent="0.25">
      <c r="A11" s="80" t="s">
        <v>516</v>
      </c>
      <c r="B11" s="60"/>
      <c r="C11" s="60"/>
      <c r="D11" s="60"/>
      <c r="E11" s="60"/>
      <c r="F11" s="60"/>
    </row>
    <row r="12" spans="1:6" ht="15" x14ac:dyDescent="0.25">
      <c r="A12" s="80" t="s">
        <v>517</v>
      </c>
      <c r="B12" s="60"/>
      <c r="C12" s="60"/>
      <c r="D12" s="60"/>
      <c r="E12" s="60"/>
      <c r="F12" s="60"/>
    </row>
    <row r="13" spans="1:6" ht="15" x14ac:dyDescent="0.25">
      <c r="A13" s="80" t="s">
        <v>518</v>
      </c>
      <c r="B13" s="60"/>
      <c r="C13" s="60"/>
      <c r="D13" s="60"/>
      <c r="E13" s="60"/>
      <c r="F13" s="60"/>
    </row>
    <row r="14" spans="1:6" ht="15" x14ac:dyDescent="0.25">
      <c r="A14" s="59" t="s">
        <v>519</v>
      </c>
      <c r="B14" s="60"/>
      <c r="C14" s="60"/>
      <c r="D14" s="60"/>
      <c r="E14" s="60"/>
      <c r="F14" s="60"/>
    </row>
    <row r="15" spans="1:6" ht="15" x14ac:dyDescent="0.25">
      <c r="A15" s="80" t="s">
        <v>516</v>
      </c>
      <c r="B15" s="60"/>
      <c r="C15" s="60"/>
      <c r="D15" s="60"/>
      <c r="E15" s="60"/>
      <c r="F15" s="60"/>
    </row>
    <row r="16" spans="1:6" ht="15" x14ac:dyDescent="0.25">
      <c r="A16" s="80" t="s">
        <v>517</v>
      </c>
      <c r="B16" s="60"/>
      <c r="C16" s="60"/>
      <c r="D16" s="60"/>
      <c r="E16" s="60"/>
      <c r="F16" s="60"/>
    </row>
    <row r="17" spans="1:6" ht="15" x14ac:dyDescent="0.25">
      <c r="A17" s="80" t="s">
        <v>518</v>
      </c>
      <c r="B17" s="60"/>
      <c r="C17" s="60"/>
      <c r="D17" s="60"/>
      <c r="E17" s="60"/>
      <c r="F17" s="60"/>
    </row>
    <row r="18" spans="1:6" ht="15" x14ac:dyDescent="0.25">
      <c r="A18" s="59" t="s">
        <v>520</v>
      </c>
      <c r="B18" s="122"/>
      <c r="C18" s="60"/>
      <c r="D18" s="60"/>
      <c r="E18" s="60"/>
      <c r="F18" s="60"/>
    </row>
    <row r="19" spans="1:6" ht="15" x14ac:dyDescent="0.25">
      <c r="A19" s="59" t="s">
        <v>521</v>
      </c>
      <c r="B19" s="60"/>
      <c r="C19" s="60"/>
      <c r="D19" s="60"/>
      <c r="E19" s="60"/>
      <c r="F19" s="60"/>
    </row>
    <row r="20" spans="1:6" ht="30" x14ac:dyDescent="0.25">
      <c r="A20" s="59" t="s">
        <v>522</v>
      </c>
      <c r="B20" s="123"/>
      <c r="C20" s="123"/>
      <c r="D20" s="123"/>
      <c r="E20" s="123"/>
      <c r="F20" s="123"/>
    </row>
    <row r="21" spans="1:6" ht="30" x14ac:dyDescent="0.25">
      <c r="A21" s="59" t="s">
        <v>523</v>
      </c>
      <c r="B21" s="123"/>
      <c r="C21" s="123"/>
      <c r="D21" s="123"/>
      <c r="E21" s="123"/>
      <c r="F21" s="123"/>
    </row>
    <row r="22" spans="1:6" ht="30" x14ac:dyDescent="0.25">
      <c r="A22" s="59" t="s">
        <v>524</v>
      </c>
      <c r="B22" s="123"/>
      <c r="C22" s="123"/>
      <c r="D22" s="123"/>
      <c r="E22" s="123"/>
      <c r="F22" s="123"/>
    </row>
    <row r="23" spans="1:6" ht="15" x14ac:dyDescent="0.25">
      <c r="A23" s="59" t="s">
        <v>525</v>
      </c>
      <c r="B23" s="123"/>
      <c r="C23" s="123"/>
      <c r="D23" s="123"/>
      <c r="E23" s="123"/>
      <c r="F23" s="123"/>
    </row>
    <row r="24" spans="1:6" ht="15" x14ac:dyDescent="0.25">
      <c r="A24" s="59" t="s">
        <v>526</v>
      </c>
      <c r="B24" s="124"/>
      <c r="C24" s="60"/>
      <c r="D24" s="60"/>
      <c r="E24" s="60"/>
      <c r="F24" s="60"/>
    </row>
    <row r="25" spans="1:6" ht="15" x14ac:dyDescent="0.25">
      <c r="A25" s="59" t="s">
        <v>527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528</v>
      </c>
      <c r="B27" s="45"/>
      <c r="C27" s="45"/>
      <c r="D27" s="45"/>
      <c r="E27" s="45"/>
      <c r="F27" s="45"/>
    </row>
    <row r="28" spans="1:6" ht="15" x14ac:dyDescent="0.25">
      <c r="A28" s="59" t="s">
        <v>529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530</v>
      </c>
      <c r="B30" s="45"/>
      <c r="C30" s="45"/>
      <c r="D30" s="45"/>
      <c r="E30" s="45"/>
      <c r="F30" s="45"/>
    </row>
    <row r="31" spans="1:6" ht="15" x14ac:dyDescent="0.25">
      <c r="A31" s="59" t="s">
        <v>515</v>
      </c>
      <c r="B31" s="60"/>
      <c r="C31" s="60"/>
      <c r="D31" s="60"/>
      <c r="E31" s="60"/>
      <c r="F31" s="60"/>
    </row>
    <row r="32" spans="1:6" ht="15" x14ac:dyDescent="0.25">
      <c r="A32" s="59" t="s">
        <v>519</v>
      </c>
      <c r="B32" s="60"/>
      <c r="C32" s="60"/>
      <c r="D32" s="60"/>
      <c r="E32" s="60"/>
      <c r="F32" s="60"/>
    </row>
    <row r="33" spans="1:6" ht="15" x14ac:dyDescent="0.25">
      <c r="A33" s="59" t="s">
        <v>531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532</v>
      </c>
      <c r="B35" s="45"/>
      <c r="C35" s="45"/>
      <c r="D35" s="45"/>
      <c r="E35" s="45"/>
      <c r="F35" s="45"/>
    </row>
    <row r="36" spans="1:6" ht="15" x14ac:dyDescent="0.25">
      <c r="A36" s="59" t="s">
        <v>533</v>
      </c>
      <c r="B36" s="60"/>
      <c r="C36" s="60"/>
      <c r="D36" s="60"/>
      <c r="E36" s="60"/>
      <c r="F36" s="60"/>
    </row>
    <row r="37" spans="1:6" ht="15" x14ac:dyDescent="0.25">
      <c r="A37" s="59" t="s">
        <v>534</v>
      </c>
      <c r="B37" s="60"/>
      <c r="C37" s="60"/>
      <c r="D37" s="60"/>
      <c r="E37" s="60"/>
      <c r="F37" s="60"/>
    </row>
    <row r="38" spans="1:6" ht="15" x14ac:dyDescent="0.25">
      <c r="A38" s="59" t="s">
        <v>535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536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537</v>
      </c>
      <c r="B42" s="45"/>
      <c r="C42" s="45"/>
      <c r="D42" s="45"/>
      <c r="E42" s="45"/>
      <c r="F42" s="45"/>
    </row>
    <row r="43" spans="1:6" ht="15" x14ac:dyDescent="0.25">
      <c r="A43" s="59" t="s">
        <v>538</v>
      </c>
      <c r="B43" s="60"/>
      <c r="C43" s="60"/>
      <c r="D43" s="60"/>
      <c r="E43" s="60"/>
      <c r="F43" s="60"/>
    </row>
    <row r="44" spans="1:6" ht="15" x14ac:dyDescent="0.25">
      <c r="A44" s="59" t="s">
        <v>539</v>
      </c>
      <c r="B44" s="60"/>
      <c r="C44" s="60"/>
      <c r="D44" s="60"/>
      <c r="E44" s="60"/>
      <c r="F44" s="60"/>
    </row>
    <row r="45" spans="1:6" ht="15" x14ac:dyDescent="0.25">
      <c r="A45" s="59" t="s">
        <v>540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541</v>
      </c>
      <c r="B47" s="45"/>
      <c r="C47" s="45"/>
      <c r="D47" s="45"/>
      <c r="E47" s="45"/>
      <c r="F47" s="45"/>
    </row>
    <row r="48" spans="1:6" ht="15" x14ac:dyDescent="0.25">
      <c r="A48" s="59" t="s">
        <v>539</v>
      </c>
      <c r="B48" s="123"/>
      <c r="C48" s="123"/>
      <c r="D48" s="123"/>
      <c r="E48" s="123"/>
      <c r="F48" s="123"/>
    </row>
    <row r="49" spans="1:6" ht="15" x14ac:dyDescent="0.25">
      <c r="A49" s="59" t="s">
        <v>540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542</v>
      </c>
      <c r="B51" s="45"/>
      <c r="C51" s="45"/>
      <c r="D51" s="45"/>
      <c r="E51" s="45"/>
      <c r="F51" s="45"/>
    </row>
    <row r="52" spans="1:6" ht="15" x14ac:dyDescent="0.25">
      <c r="A52" s="59" t="s">
        <v>539</v>
      </c>
      <c r="B52" s="60"/>
      <c r="C52" s="60"/>
      <c r="D52" s="60"/>
      <c r="E52" s="60"/>
      <c r="F52" s="60"/>
    </row>
    <row r="53" spans="1:6" ht="15" x14ac:dyDescent="0.25">
      <c r="A53" s="59" t="s">
        <v>540</v>
      </c>
      <c r="B53" s="60"/>
      <c r="C53" s="60"/>
      <c r="D53" s="60"/>
      <c r="E53" s="60"/>
      <c r="F53" s="60"/>
    </row>
    <row r="54" spans="1:6" ht="15" x14ac:dyDescent="0.25">
      <c r="A54" s="59" t="s">
        <v>543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544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539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540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545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546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547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548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549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550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topLeftCell="A23" zoomScale="75" zoomScaleNormal="75" workbookViewId="0">
      <selection activeCell="F22" sqref="F22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0" t="s">
        <v>124</v>
      </c>
      <c r="B1" s="161"/>
      <c r="C1" s="161"/>
      <c r="D1" s="161"/>
      <c r="E1" s="161"/>
      <c r="F1" s="161"/>
      <c r="G1" s="161"/>
      <c r="H1" s="162"/>
    </row>
    <row r="2" spans="1:8" x14ac:dyDescent="0.25">
      <c r="A2" s="110" t="str">
        <f>'Formato 1'!A2</f>
        <v>Universidad de Guanajuato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125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2023 y al 30 de Junio de 2024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135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136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137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138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139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140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141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142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143</v>
      </c>
      <c r="B18" s="4">
        <v>974433349</v>
      </c>
      <c r="C18" s="108"/>
      <c r="D18" s="108"/>
      <c r="E18" s="108"/>
      <c r="F18" s="4">
        <v>957809501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144</v>
      </c>
      <c r="B20" s="4">
        <f t="shared" ref="B20:H20" si="3">B8+B18</f>
        <v>974433349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957809501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150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151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152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153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63" t="s">
        <v>154</v>
      </c>
      <c r="B33" s="163"/>
      <c r="C33" s="163"/>
      <c r="D33" s="163"/>
      <c r="E33" s="163"/>
      <c r="F33" s="163"/>
      <c r="G33" s="163"/>
      <c r="H33" s="163"/>
    </row>
    <row r="34" spans="1:8" ht="14.45" customHeight="1" x14ac:dyDescent="0.25">
      <c r="A34" s="163"/>
      <c r="B34" s="163"/>
      <c r="C34" s="163"/>
      <c r="D34" s="163"/>
      <c r="E34" s="163"/>
      <c r="F34" s="163"/>
      <c r="G34" s="163"/>
      <c r="H34" s="163"/>
    </row>
    <row r="35" spans="1:8" ht="14.45" customHeight="1" x14ac:dyDescent="0.25">
      <c r="A35" s="163"/>
      <c r="B35" s="163"/>
      <c r="C35" s="163"/>
      <c r="D35" s="163"/>
      <c r="E35" s="163"/>
      <c r="F35" s="163"/>
      <c r="G35" s="163"/>
      <c r="H35" s="163"/>
    </row>
    <row r="36" spans="1:8" ht="14.45" customHeight="1" x14ac:dyDescent="0.25">
      <c r="A36" s="163"/>
      <c r="B36" s="163"/>
      <c r="C36" s="163"/>
      <c r="D36" s="163"/>
      <c r="E36" s="163"/>
      <c r="F36" s="163"/>
      <c r="G36" s="163"/>
      <c r="H36" s="163"/>
    </row>
    <row r="37" spans="1:8" ht="14.45" customHeight="1" x14ac:dyDescent="0.25">
      <c r="A37" s="163"/>
      <c r="B37" s="163"/>
      <c r="C37" s="163"/>
      <c r="D37" s="163"/>
      <c r="E37" s="163"/>
      <c r="F37" s="163"/>
      <c r="G37" s="163"/>
      <c r="H37" s="163"/>
    </row>
    <row r="38" spans="1:8" x14ac:dyDescent="0.25">
      <c r="A38" s="61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162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163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164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153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12" sqref="A12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0" t="s">
        <v>165</v>
      </c>
      <c r="B1" s="161"/>
      <c r="C1" s="161"/>
      <c r="D1" s="161"/>
      <c r="E1" s="161"/>
      <c r="F1" s="161"/>
      <c r="G1" s="161"/>
      <c r="H1" s="161"/>
      <c r="I1" s="161"/>
      <c r="J1" s="161"/>
      <c r="K1" s="162"/>
    </row>
    <row r="2" spans="1:11" x14ac:dyDescent="0.25">
      <c r="A2" s="110" t="str">
        <f>'Formato 1'!A2</f>
        <v>Universidad de Guanajuato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166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167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168</v>
      </c>
      <c r="B6" s="7" t="s">
        <v>169</v>
      </c>
      <c r="C6" s="7" t="s">
        <v>170</v>
      </c>
      <c r="D6" s="7" t="s">
        <v>171</v>
      </c>
      <c r="E6" s="7" t="s">
        <v>172</v>
      </c>
      <c r="F6" s="7" t="s">
        <v>173</v>
      </c>
      <c r="G6" s="7" t="s">
        <v>174</v>
      </c>
      <c r="H6" s="7" t="s">
        <v>175</v>
      </c>
      <c r="I6" s="1" t="s">
        <v>176</v>
      </c>
      <c r="J6" s="1" t="s">
        <v>177</v>
      </c>
      <c r="K6" s="1" t="s">
        <v>178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179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53" t="s">
        <v>590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180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181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182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183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184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185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186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187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153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188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disablePrompts="1"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60" zoomScale="75" zoomScaleNormal="75" workbookViewId="0">
      <selection sqref="A1:D1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0" t="s">
        <v>189</v>
      </c>
      <c r="B1" s="161"/>
      <c r="C1" s="161"/>
      <c r="D1" s="162"/>
    </row>
    <row r="2" spans="1:4" x14ac:dyDescent="0.25">
      <c r="A2" s="110" t="str">
        <f>'Formato 1'!A2</f>
        <v>Universidad de Guanajuato</v>
      </c>
      <c r="B2" s="111"/>
      <c r="C2" s="111"/>
      <c r="D2" s="112"/>
    </row>
    <row r="3" spans="1:4" x14ac:dyDescent="0.25">
      <c r="A3" s="113" t="s">
        <v>190</v>
      </c>
      <c r="B3" s="114"/>
      <c r="C3" s="114"/>
      <c r="D3" s="115"/>
    </row>
    <row r="4" spans="1:4" x14ac:dyDescent="0.25">
      <c r="A4" s="113" t="str">
        <f>'Formato 3'!A4</f>
        <v>Del 1 de Enero al 31 de Marzo de 2024 (b)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4">
        <f>SUM(B9:B11)</f>
        <v>4159626626</v>
      </c>
      <c r="C8" s="14">
        <f>SUM(C9:C11)</f>
        <v>2253889214.3899999</v>
      </c>
      <c r="D8" s="14">
        <f>SUM(D9:D11)</f>
        <v>2253889214.3899999</v>
      </c>
    </row>
    <row r="9" spans="1:4" x14ac:dyDescent="0.25">
      <c r="A9" s="58" t="s">
        <v>195</v>
      </c>
      <c r="B9" s="94">
        <v>1813302330</v>
      </c>
      <c r="C9" s="94">
        <v>902463998.74000001</v>
      </c>
      <c r="D9" s="94">
        <v>902463998.74000001</v>
      </c>
    </row>
    <row r="10" spans="1:4" x14ac:dyDescent="0.25">
      <c r="A10" s="58" t="s">
        <v>196</v>
      </c>
      <c r="B10" s="94">
        <v>2346324296</v>
      </c>
      <c r="C10" s="94">
        <v>1351425215.6499999</v>
      </c>
      <c r="D10" s="94">
        <v>1351425215.6499999</v>
      </c>
    </row>
    <row r="11" spans="1:4" x14ac:dyDescent="0.25">
      <c r="A11" s="58" t="s">
        <v>197</v>
      </c>
      <c r="B11" s="94">
        <v>0</v>
      </c>
      <c r="C11" s="94">
        <v>0</v>
      </c>
      <c r="D11" s="94"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198</v>
      </c>
      <c r="B13" s="14">
        <f>B14+B15</f>
        <v>4159626626</v>
      </c>
      <c r="C13" s="14">
        <f>C14+C15</f>
        <v>1818004419.6800046</v>
      </c>
      <c r="D13" s="14">
        <f>D14+D15</f>
        <v>1665429310.5900028</v>
      </c>
    </row>
    <row r="14" spans="1:4" x14ac:dyDescent="0.25">
      <c r="A14" s="58" t="s">
        <v>199</v>
      </c>
      <c r="B14" s="94">
        <v>1813302330</v>
      </c>
      <c r="C14" s="94">
        <v>799377760.67999995</v>
      </c>
      <c r="D14" s="94">
        <v>731343971.11999953</v>
      </c>
    </row>
    <row r="15" spans="1:4" x14ac:dyDescent="0.25">
      <c r="A15" s="58" t="s">
        <v>200</v>
      </c>
      <c r="B15" s="94">
        <v>2346324296</v>
      </c>
      <c r="C15" s="94">
        <v>1018626659.0000045</v>
      </c>
      <c r="D15" s="94">
        <v>934085339.47000325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201</v>
      </c>
      <c r="B17" s="15">
        <v>0</v>
      </c>
      <c r="C17" s="14">
        <f>C18+C19</f>
        <v>80613356.750000015</v>
      </c>
      <c r="D17" s="14">
        <f>D18+D19</f>
        <v>73309484.200000048</v>
      </c>
    </row>
    <row r="18" spans="1:4" x14ac:dyDescent="0.25">
      <c r="A18" s="58" t="s">
        <v>202</v>
      </c>
      <c r="B18" s="16">
        <v>0</v>
      </c>
      <c r="C18" s="47">
        <v>65679425.220000021</v>
      </c>
      <c r="D18" s="47">
        <v>58492879.250000052</v>
      </c>
    </row>
    <row r="19" spans="1:4" x14ac:dyDescent="0.25">
      <c r="A19" s="58" t="s">
        <v>203</v>
      </c>
      <c r="B19" s="16">
        <v>0</v>
      </c>
      <c r="C19" s="47">
        <v>14933931.529999999</v>
      </c>
      <c r="D19" s="47">
        <v>14816604.949999999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204</v>
      </c>
      <c r="B21" s="14">
        <f>B8-B13+B17</f>
        <v>0</v>
      </c>
      <c r="C21" s="14">
        <f>C8-C13+C17</f>
        <v>516498151.45999527</v>
      </c>
      <c r="D21" s="14">
        <f>D8-D13+D17</f>
        <v>661769387.99999714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205</v>
      </c>
      <c r="B23" s="14">
        <f>B21-B11</f>
        <v>0</v>
      </c>
      <c r="C23" s="14">
        <f>C21-C11</f>
        <v>516498151.45999527</v>
      </c>
      <c r="D23" s="14">
        <f>D21-D11</f>
        <v>661769387.99999714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0</v>
      </c>
      <c r="C25" s="14">
        <f>C23-C17</f>
        <v>435884794.70999527</v>
      </c>
      <c r="D25" s="14">
        <f>D23-D17</f>
        <v>588459903.79999709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211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212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435884794.70999527</v>
      </c>
      <c r="D33" s="4">
        <f>D25+D29</f>
        <v>588459903.79999709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216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217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219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220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5" t="s">
        <v>222</v>
      </c>
      <c r="B48" s="96">
        <f>B9</f>
        <v>1813302330</v>
      </c>
      <c r="C48" s="96">
        <f>C9</f>
        <v>902463998.74000001</v>
      </c>
      <c r="D48" s="96">
        <f>D9</f>
        <v>902463998.74000001</v>
      </c>
    </row>
    <row r="49" spans="1:4" x14ac:dyDescent="0.25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216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219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199</v>
      </c>
      <c r="B53" s="47">
        <f>B14</f>
        <v>1813302330</v>
      </c>
      <c r="C53" s="47">
        <f>C14</f>
        <v>799377760.67999995</v>
      </c>
      <c r="D53" s="47">
        <f>D14</f>
        <v>731343971.11999953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202</v>
      </c>
      <c r="B55" s="22">
        <v>0</v>
      </c>
      <c r="C55" s="47">
        <f>C18</f>
        <v>65679425.220000021</v>
      </c>
      <c r="D55" s="47">
        <f>D18</f>
        <v>58492879.250000052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224</v>
      </c>
      <c r="B57" s="4">
        <f>B48+B49-B53+B55</f>
        <v>0</v>
      </c>
      <c r="C57" s="4">
        <f>C48+C49-C53+C55</f>
        <v>168765663.28000009</v>
      </c>
      <c r="D57" s="4">
        <f>D48+D49-D53+D55</f>
        <v>229612906.87000054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f>B57-B49</f>
        <v>0</v>
      </c>
      <c r="C59" s="4">
        <f>C57-C49</f>
        <v>168765663.28000009</v>
      </c>
      <c r="D59" s="4">
        <f>D57-D49</f>
        <v>229612906.87000054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5" t="s">
        <v>196</v>
      </c>
      <c r="B63" s="98">
        <f>B10</f>
        <v>2346324296</v>
      </c>
      <c r="C63" s="98">
        <f>C10</f>
        <v>1351425215.6499999</v>
      </c>
      <c r="D63" s="98">
        <f>D10</f>
        <v>1351425215.6499999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217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220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227</v>
      </c>
      <c r="B68" s="94">
        <f>B15</f>
        <v>2346324296</v>
      </c>
      <c r="C68" s="94">
        <f>C15</f>
        <v>1018626659.0000045</v>
      </c>
      <c r="D68" s="94">
        <f>D15</f>
        <v>934085339.47000325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203</v>
      </c>
      <c r="B70" s="16">
        <v>0</v>
      </c>
      <c r="C70" s="94">
        <f>C19</f>
        <v>14933931.529999999</v>
      </c>
      <c r="D70" s="94">
        <f>D19</f>
        <v>14816604.949999999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228</v>
      </c>
      <c r="B72" s="14">
        <f>B63+B64-B68+B70</f>
        <v>0</v>
      </c>
      <c r="C72" s="14">
        <f>C63+C64-C68+C70</f>
        <v>347732488.1799953</v>
      </c>
      <c r="D72" s="14">
        <f>D63+D64-D68+D70</f>
        <v>432156481.1299966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229</v>
      </c>
      <c r="B74" s="14">
        <f>B72-B64</f>
        <v>0</v>
      </c>
      <c r="C74" s="14">
        <f>C72-C64</f>
        <v>347732488.1799953</v>
      </c>
      <c r="D74" s="14">
        <f>D72-D64</f>
        <v>432156481.1299966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6:D17 B20:D25 B18:B19 B12:D1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8" zoomScale="75" zoomScaleNormal="75" workbookViewId="0">
      <selection activeCell="G67" sqref="G6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0" t="s">
        <v>230</v>
      </c>
      <c r="B1" s="161"/>
      <c r="C1" s="161"/>
      <c r="D1" s="161"/>
      <c r="E1" s="161"/>
      <c r="F1" s="161"/>
      <c r="G1" s="162"/>
    </row>
    <row r="2" spans="1:7" x14ac:dyDescent="0.25">
      <c r="A2" s="110" t="str">
        <f>'Formato 1'!A2</f>
        <v>Universidad de Guanajuato</v>
      </c>
      <c r="B2" s="111"/>
      <c r="C2" s="111"/>
      <c r="D2" s="111"/>
      <c r="E2" s="111"/>
      <c r="F2" s="111"/>
      <c r="G2" s="112"/>
    </row>
    <row r="3" spans="1:7" x14ac:dyDescent="0.25">
      <c r="A3" s="113" t="s">
        <v>231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Marzo de 2024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64" t="s">
        <v>232</v>
      </c>
      <c r="B6" s="166" t="s">
        <v>233</v>
      </c>
      <c r="C6" s="166"/>
      <c r="D6" s="166"/>
      <c r="E6" s="166"/>
      <c r="F6" s="166"/>
      <c r="G6" s="166" t="s">
        <v>234</v>
      </c>
    </row>
    <row r="7" spans="1:7" ht="30" x14ac:dyDescent="0.25">
      <c r="A7" s="165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166"/>
    </row>
    <row r="8" spans="1:7" x14ac:dyDescent="0.25">
      <c r="A8" s="26" t="s">
        <v>239</v>
      </c>
      <c r="B8" s="91"/>
      <c r="C8" s="91"/>
      <c r="D8" s="91"/>
      <c r="E8" s="91"/>
      <c r="F8" s="91"/>
      <c r="G8" s="91"/>
    </row>
    <row r="9" spans="1:7" x14ac:dyDescent="0.25">
      <c r="A9" s="58" t="s">
        <v>240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241</v>
      </c>
      <c r="B10" s="47">
        <v>54731334.259999998</v>
      </c>
      <c r="C10" s="47">
        <v>0</v>
      </c>
      <c r="D10" s="47">
        <v>54731334.259999998</v>
      </c>
      <c r="E10" s="47">
        <v>27493271.550000001</v>
      </c>
      <c r="F10" s="47">
        <v>27493271.550000001</v>
      </c>
      <c r="G10" s="47">
        <f>F10-B10</f>
        <v>-27238062.709999997</v>
      </c>
    </row>
    <row r="11" spans="1:7" x14ac:dyDescent="0.25">
      <c r="A11" s="58" t="s">
        <v>242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25">
      <c r="A12" s="58" t="s">
        <v>243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244</v>
      </c>
      <c r="B13" s="47">
        <v>12595000</v>
      </c>
      <c r="C13" s="47">
        <v>0</v>
      </c>
      <c r="D13" s="47">
        <v>12595000</v>
      </c>
      <c r="E13" s="47">
        <v>8365720.0000000009</v>
      </c>
      <c r="F13" s="47">
        <v>8365720.0000000009</v>
      </c>
      <c r="G13" s="47">
        <f t="shared" si="0"/>
        <v>-4229279.9999999991</v>
      </c>
    </row>
    <row r="14" spans="1:7" x14ac:dyDescent="0.25">
      <c r="A14" s="58" t="s">
        <v>245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246</v>
      </c>
      <c r="B15" s="47">
        <v>378925019.74000007</v>
      </c>
      <c r="C15" s="47">
        <v>0</v>
      </c>
      <c r="D15" s="47">
        <v>378925019.74000007</v>
      </c>
      <c r="E15" s="47">
        <v>227607668.70999995</v>
      </c>
      <c r="F15" s="47">
        <v>227607668.70999995</v>
      </c>
      <c r="G15" s="47">
        <f t="shared" si="0"/>
        <v>-151317351.03000012</v>
      </c>
    </row>
    <row r="16" spans="1:7" x14ac:dyDescent="0.25">
      <c r="A16" s="92" t="s">
        <v>247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248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249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250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251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252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253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254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255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256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257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258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259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260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261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4" si="4">F30-B30</f>
        <v>0</v>
      </c>
    </row>
    <row r="31" spans="1:7" x14ac:dyDescent="0.25">
      <c r="A31" s="77" t="s">
        <v>262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263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264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265</v>
      </c>
      <c r="B34" s="47">
        <v>1367050976</v>
      </c>
      <c r="C34" s="47">
        <v>3300000</v>
      </c>
      <c r="D34" s="47">
        <v>1370350976</v>
      </c>
      <c r="E34" s="47">
        <v>638997338.48000002</v>
      </c>
      <c r="F34" s="47">
        <v>638997338.48000002</v>
      </c>
      <c r="G34" s="47">
        <f t="shared" si="4"/>
        <v>-728053637.51999998</v>
      </c>
    </row>
    <row r="35" spans="1:7" ht="14.45" customHeight="1" x14ac:dyDescent="0.25">
      <c r="A35" s="58" t="s">
        <v>266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267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268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269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270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271</v>
      </c>
      <c r="B41" s="4">
        <f t="shared" ref="B41:G41" si="7">SUM(B9,B10,B11,B12,B13,B14,B15,B16,B28,B34,B35,B37)</f>
        <v>1813302330</v>
      </c>
      <c r="C41" s="4">
        <f t="shared" si="7"/>
        <v>3300000</v>
      </c>
      <c r="D41" s="4">
        <f t="shared" si="7"/>
        <v>1816602330</v>
      </c>
      <c r="E41" s="4">
        <f t="shared" si="7"/>
        <v>902463998.74000001</v>
      </c>
      <c r="F41" s="4">
        <f t="shared" si="7"/>
        <v>902463998.74000001</v>
      </c>
      <c r="G41" s="4">
        <f t="shared" si="7"/>
        <v>-910838331.26000011</v>
      </c>
    </row>
    <row r="42" spans="1:7" x14ac:dyDescent="0.25">
      <c r="A42" s="3" t="s">
        <v>272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273</v>
      </c>
      <c r="B44" s="49"/>
      <c r="C44" s="49"/>
      <c r="D44" s="49"/>
      <c r="E44" s="49"/>
      <c r="F44" s="49"/>
      <c r="G44" s="49"/>
    </row>
    <row r="45" spans="1:7" x14ac:dyDescent="0.25">
      <c r="A45" s="58" t="s">
        <v>274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275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276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277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278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279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280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281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282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283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284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285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286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287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288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289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290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291</v>
      </c>
      <c r="B62" s="47">
        <v>2346324296</v>
      </c>
      <c r="C62" s="47">
        <v>-14992108.299999997</v>
      </c>
      <c r="D62" s="47">
        <v>2331332187.6999998</v>
      </c>
      <c r="E62" s="47">
        <v>1351425215.6499999</v>
      </c>
      <c r="F62" s="47">
        <v>1351425215.6499999</v>
      </c>
      <c r="G62" s="47">
        <f t="shared" si="13"/>
        <v>-994899080.35000014</v>
      </c>
    </row>
    <row r="63" spans="1:7" x14ac:dyDescent="0.25">
      <c r="A63" s="58" t="s">
        <v>292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293</v>
      </c>
      <c r="B65" s="4">
        <f t="shared" ref="B65:G65" si="14">B45+B54+B59+B62+B63</f>
        <v>2346324296</v>
      </c>
      <c r="C65" s="4">
        <f t="shared" si="14"/>
        <v>-14992108.299999997</v>
      </c>
      <c r="D65" s="4">
        <f t="shared" si="14"/>
        <v>2331332187.6999998</v>
      </c>
      <c r="E65" s="4">
        <f t="shared" si="14"/>
        <v>1351425215.6499999</v>
      </c>
      <c r="F65" s="4">
        <f t="shared" si="14"/>
        <v>1351425215.6499999</v>
      </c>
      <c r="G65" s="4">
        <f t="shared" si="14"/>
        <v>-994899080.35000014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294</v>
      </c>
      <c r="B67" s="4">
        <f t="shared" ref="B67:G67" si="15">B68</f>
        <v>0</v>
      </c>
      <c r="C67" s="4">
        <f t="shared" si="15"/>
        <v>370493186.63999999</v>
      </c>
      <c r="D67" s="4">
        <f t="shared" si="15"/>
        <v>370493186.63999999</v>
      </c>
      <c r="E67" s="4">
        <f t="shared" si="15"/>
        <v>80613356.750000015</v>
      </c>
      <c r="F67" s="4">
        <f t="shared" si="15"/>
        <v>80613356.750000015</v>
      </c>
      <c r="G67" s="4">
        <f t="shared" si="15"/>
        <v>80613356.750000015</v>
      </c>
    </row>
    <row r="68" spans="1:7" x14ac:dyDescent="0.25">
      <c r="A68" s="58" t="s">
        <v>295</v>
      </c>
      <c r="B68" s="47">
        <v>0</v>
      </c>
      <c r="C68" s="47">
        <v>370493186.63999999</v>
      </c>
      <c r="D68" s="47">
        <v>370493186.63999999</v>
      </c>
      <c r="E68" s="47">
        <v>80613356.750000015</v>
      </c>
      <c r="F68" s="47">
        <v>80613356.750000015</v>
      </c>
      <c r="G68" s="47">
        <f>F68-B68</f>
        <v>80613356.750000015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296</v>
      </c>
      <c r="B70" s="4">
        <f t="shared" ref="B70:G70" si="16">B41+B65+B67</f>
        <v>4159626626</v>
      </c>
      <c r="C70" s="4">
        <f t="shared" si="16"/>
        <v>358801078.33999997</v>
      </c>
      <c r="D70" s="4">
        <f t="shared" si="16"/>
        <v>4518427704.3400002</v>
      </c>
      <c r="E70" s="4">
        <f t="shared" si="16"/>
        <v>2334502571.1399999</v>
      </c>
      <c r="F70" s="4">
        <f t="shared" si="16"/>
        <v>2334502571.1399999</v>
      </c>
      <c r="G70" s="4">
        <f t="shared" si="16"/>
        <v>-1825124054.8600001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297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298</v>
      </c>
      <c r="B73" s="47">
        <v>0</v>
      </c>
      <c r="C73" s="47">
        <v>273224086.25999999</v>
      </c>
      <c r="D73" s="47">
        <v>273224086.25999999</v>
      </c>
      <c r="E73" s="47">
        <v>65679425.220000021</v>
      </c>
      <c r="F73" s="47">
        <v>65679425.220000021</v>
      </c>
      <c r="G73" s="47">
        <f>F73-B73</f>
        <v>65679425.220000021</v>
      </c>
    </row>
    <row r="74" spans="1:7" ht="30" x14ac:dyDescent="0.25">
      <c r="A74" s="67" t="s">
        <v>299</v>
      </c>
      <c r="B74" s="47">
        <v>0</v>
      </c>
      <c r="C74" s="47">
        <v>97269100.38000001</v>
      </c>
      <c r="D74" s="47">
        <v>97269100.38000001</v>
      </c>
      <c r="E74" s="47">
        <v>14933931.529999999</v>
      </c>
      <c r="F74" s="47">
        <v>14933931.529999999</v>
      </c>
      <c r="G74" s="47">
        <f>F74-B74</f>
        <v>14933931.529999999</v>
      </c>
    </row>
    <row r="75" spans="1:7" x14ac:dyDescent="0.25">
      <c r="A75" s="18" t="s">
        <v>300</v>
      </c>
      <c r="B75" s="4">
        <f t="shared" ref="B75:G75" si="17">B73+B74</f>
        <v>0</v>
      </c>
      <c r="C75" s="4">
        <f t="shared" si="17"/>
        <v>370493186.63999999</v>
      </c>
      <c r="D75" s="4">
        <f t="shared" si="17"/>
        <v>370493186.63999999</v>
      </c>
      <c r="E75" s="4">
        <f t="shared" si="17"/>
        <v>80613356.750000015</v>
      </c>
      <c r="F75" s="4">
        <f t="shared" si="17"/>
        <v>80613356.750000015</v>
      </c>
      <c r="G75" s="4">
        <f t="shared" si="17"/>
        <v>80613356.750000015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61 G9:G15 G60:G76 G55:G58 G38:G53 B35:F58 B63:F67 B69:F72 B68 B75:F75 B73:B74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87" zoomScale="75" zoomScaleNormal="75" workbookViewId="0">
      <selection activeCell="D103" sqref="D103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7.28515625" bestFit="1" customWidth="1"/>
    <col min="8" max="8" width="2.28515625" customWidth="1"/>
  </cols>
  <sheetData>
    <row r="1" spans="1:7" ht="40.9" customHeight="1" x14ac:dyDescent="0.25">
      <c r="A1" s="169" t="s">
        <v>301</v>
      </c>
      <c r="B1" s="161"/>
      <c r="C1" s="161"/>
      <c r="D1" s="161"/>
      <c r="E1" s="161"/>
      <c r="F1" s="161"/>
      <c r="G1" s="162"/>
    </row>
    <row r="2" spans="1:7" x14ac:dyDescent="0.25">
      <c r="A2" s="125" t="str">
        <f>'Formato 1'!A2</f>
        <v>Universidad de Guanajuato</v>
      </c>
      <c r="B2" s="125"/>
      <c r="C2" s="125"/>
      <c r="D2" s="125"/>
      <c r="E2" s="125"/>
      <c r="F2" s="125"/>
      <c r="G2" s="125"/>
    </row>
    <row r="3" spans="1:7" x14ac:dyDescent="0.25">
      <c r="A3" s="126" t="s">
        <v>302</v>
      </c>
      <c r="B3" s="126"/>
      <c r="C3" s="126"/>
      <c r="D3" s="126"/>
      <c r="E3" s="126"/>
      <c r="F3" s="126"/>
      <c r="G3" s="126"/>
    </row>
    <row r="4" spans="1:7" x14ac:dyDescent="0.25">
      <c r="A4" s="126" t="s">
        <v>303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Marzo de 2024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167" t="s">
        <v>6</v>
      </c>
      <c r="B7" s="167" t="s">
        <v>304</v>
      </c>
      <c r="C7" s="167"/>
      <c r="D7" s="167"/>
      <c r="E7" s="167"/>
      <c r="F7" s="167"/>
      <c r="G7" s="168" t="s">
        <v>305</v>
      </c>
    </row>
    <row r="8" spans="1:7" ht="30" x14ac:dyDescent="0.25">
      <c r="A8" s="167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67"/>
    </row>
    <row r="9" spans="1:7" x14ac:dyDescent="0.25">
      <c r="A9" s="27" t="s">
        <v>310</v>
      </c>
      <c r="B9" s="83">
        <f t="shared" ref="B9:G9" si="0">SUM(B10,B18,B28,B38,B48,B58,B62,B71,B75)</f>
        <v>1813302329.9999998</v>
      </c>
      <c r="C9" s="83">
        <f t="shared" si="0"/>
        <v>276430767.84000003</v>
      </c>
      <c r="D9" s="83">
        <f t="shared" si="0"/>
        <v>2089733097.8400004</v>
      </c>
      <c r="E9" s="83">
        <f t="shared" si="0"/>
        <v>799377760.68000007</v>
      </c>
      <c r="F9" s="83">
        <f t="shared" si="0"/>
        <v>731343971.11999989</v>
      </c>
      <c r="G9" s="83">
        <f t="shared" si="0"/>
        <v>1290355337.1599996</v>
      </c>
    </row>
    <row r="10" spans="1:7" x14ac:dyDescent="0.25">
      <c r="A10" s="84" t="s">
        <v>311</v>
      </c>
      <c r="B10" s="83">
        <f t="shared" ref="B10:G10" si="1">SUM(B11:B17)</f>
        <v>1365778799.4699998</v>
      </c>
      <c r="C10" s="83">
        <f t="shared" si="1"/>
        <v>27372693.929999996</v>
      </c>
      <c r="D10" s="83">
        <f t="shared" si="1"/>
        <v>1393151493.4000001</v>
      </c>
      <c r="E10" s="83">
        <f t="shared" si="1"/>
        <v>620114468.46000004</v>
      </c>
      <c r="F10" s="83">
        <f t="shared" si="1"/>
        <v>573315204.26999998</v>
      </c>
      <c r="G10" s="83">
        <f t="shared" si="1"/>
        <v>773037024.93999982</v>
      </c>
    </row>
    <row r="11" spans="1:7" x14ac:dyDescent="0.25">
      <c r="A11" s="85" t="s">
        <v>312</v>
      </c>
      <c r="B11" s="75">
        <v>219760397.16</v>
      </c>
      <c r="C11" s="75">
        <v>5498987.4699999997</v>
      </c>
      <c r="D11" s="75">
        <v>225259384.63</v>
      </c>
      <c r="E11" s="75">
        <v>115361780.48</v>
      </c>
      <c r="F11" s="75">
        <v>100469912.98</v>
      </c>
      <c r="G11" s="75">
        <f>D11-E11</f>
        <v>109897604.14999999</v>
      </c>
    </row>
    <row r="12" spans="1:7" x14ac:dyDescent="0.25">
      <c r="A12" s="85" t="s">
        <v>313</v>
      </c>
      <c r="B12" s="75">
        <v>336160312.64999998</v>
      </c>
      <c r="C12" s="75">
        <v>51673354.189999998</v>
      </c>
      <c r="D12" s="75">
        <v>387833666.83999997</v>
      </c>
      <c r="E12" s="75">
        <v>157851494.58000001</v>
      </c>
      <c r="F12" s="75">
        <v>157851491.78999999</v>
      </c>
      <c r="G12" s="75">
        <f t="shared" ref="G12:G17" si="2">D12-E12</f>
        <v>229982172.25999996</v>
      </c>
    </row>
    <row r="13" spans="1:7" x14ac:dyDescent="0.25">
      <c r="A13" s="85" t="s">
        <v>314</v>
      </c>
      <c r="B13" s="75">
        <v>121640843.75</v>
      </c>
      <c r="C13" s="75">
        <v>4411778.1399999997</v>
      </c>
      <c r="D13" s="75">
        <v>126052621.89</v>
      </c>
      <c r="E13" s="75">
        <v>46958829.960000001</v>
      </c>
      <c r="F13" s="75">
        <v>43919888.82</v>
      </c>
      <c r="G13" s="75">
        <f t="shared" si="2"/>
        <v>79093791.930000007</v>
      </c>
    </row>
    <row r="14" spans="1:7" x14ac:dyDescent="0.25">
      <c r="A14" s="85" t="s">
        <v>315</v>
      </c>
      <c r="B14" s="75">
        <v>190408138.47999999</v>
      </c>
      <c r="C14" s="75">
        <v>3967198.11</v>
      </c>
      <c r="D14" s="75">
        <v>194375336.59</v>
      </c>
      <c r="E14" s="75">
        <v>97362832.390000001</v>
      </c>
      <c r="F14" s="75">
        <v>79191456.329999998</v>
      </c>
      <c r="G14" s="75">
        <f t="shared" si="2"/>
        <v>97012504.200000003</v>
      </c>
    </row>
    <row r="15" spans="1:7" x14ac:dyDescent="0.25">
      <c r="A15" s="85" t="s">
        <v>316</v>
      </c>
      <c r="B15" s="75">
        <v>305650227.83999997</v>
      </c>
      <c r="C15" s="75">
        <v>-32764385.34</v>
      </c>
      <c r="D15" s="75">
        <v>272885842.5</v>
      </c>
      <c r="E15" s="75">
        <v>122627537.59</v>
      </c>
      <c r="F15" s="75">
        <v>115956728.39</v>
      </c>
      <c r="G15" s="75">
        <f t="shared" si="2"/>
        <v>150258304.91</v>
      </c>
    </row>
    <row r="16" spans="1:7" x14ac:dyDescent="0.25">
      <c r="A16" s="85" t="s">
        <v>317</v>
      </c>
      <c r="B16" s="75">
        <v>49831516.600000001</v>
      </c>
      <c r="C16" s="75">
        <v>-10938929.41</v>
      </c>
      <c r="D16" s="75">
        <v>38892587.189999998</v>
      </c>
      <c r="E16" s="75">
        <v>0</v>
      </c>
      <c r="F16" s="75">
        <v>0</v>
      </c>
      <c r="G16" s="75">
        <f t="shared" si="2"/>
        <v>38892587.189999998</v>
      </c>
    </row>
    <row r="17" spans="1:7" x14ac:dyDescent="0.25">
      <c r="A17" s="85" t="s">
        <v>318</v>
      </c>
      <c r="B17" s="75">
        <v>142327362.99000001</v>
      </c>
      <c r="C17" s="75">
        <v>5524690.7699999996</v>
      </c>
      <c r="D17" s="75">
        <v>147852053.75999999</v>
      </c>
      <c r="E17" s="75">
        <v>79951993.459999993</v>
      </c>
      <c r="F17" s="75">
        <v>75925725.959999993</v>
      </c>
      <c r="G17" s="75">
        <f t="shared" si="2"/>
        <v>67900060.299999997</v>
      </c>
    </row>
    <row r="18" spans="1:7" x14ac:dyDescent="0.25">
      <c r="A18" s="84" t="s">
        <v>319</v>
      </c>
      <c r="B18" s="83">
        <f t="shared" ref="B18:G18" si="3">SUM(B19:B27)</f>
        <v>66610714.229999997</v>
      </c>
      <c r="C18" s="83">
        <f t="shared" si="3"/>
        <v>46687058.649999999</v>
      </c>
      <c r="D18" s="83">
        <f t="shared" si="3"/>
        <v>113297772.88000001</v>
      </c>
      <c r="E18" s="83">
        <f t="shared" si="3"/>
        <v>24916784.280000001</v>
      </c>
      <c r="F18" s="83">
        <f t="shared" si="3"/>
        <v>22925020.91</v>
      </c>
      <c r="G18" s="83">
        <f t="shared" si="3"/>
        <v>88380988.600000009</v>
      </c>
    </row>
    <row r="19" spans="1:7" x14ac:dyDescent="0.25">
      <c r="A19" s="85" t="s">
        <v>320</v>
      </c>
      <c r="B19" s="75">
        <v>29660338.48</v>
      </c>
      <c r="C19" s="75">
        <v>31630365.010000002</v>
      </c>
      <c r="D19" s="75">
        <v>61290703.490000002</v>
      </c>
      <c r="E19" s="75">
        <v>6053409.6900000004</v>
      </c>
      <c r="F19" s="75">
        <v>5740933.7699999996</v>
      </c>
      <c r="G19" s="75">
        <f>D19-E19</f>
        <v>55237293.800000004</v>
      </c>
    </row>
    <row r="20" spans="1:7" x14ac:dyDescent="0.25">
      <c r="A20" s="85" t="s">
        <v>321</v>
      </c>
      <c r="B20" s="75">
        <v>6887330.3499999996</v>
      </c>
      <c r="C20" s="75">
        <v>936451.58</v>
      </c>
      <c r="D20" s="75">
        <v>7823781.9299999997</v>
      </c>
      <c r="E20" s="75">
        <v>2962896.96</v>
      </c>
      <c r="F20" s="75">
        <v>2602980.86</v>
      </c>
      <c r="G20" s="75">
        <f t="shared" ref="G20:G27" si="4">D20-E20</f>
        <v>4860884.97</v>
      </c>
    </row>
    <row r="21" spans="1:7" x14ac:dyDescent="0.25">
      <c r="A21" s="85" t="s">
        <v>322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f t="shared" si="4"/>
        <v>0</v>
      </c>
    </row>
    <row r="22" spans="1:7" x14ac:dyDescent="0.25">
      <c r="A22" s="85" t="s">
        <v>323</v>
      </c>
      <c r="B22" s="75">
        <v>4016244.12</v>
      </c>
      <c r="C22" s="75">
        <v>4052949.95</v>
      </c>
      <c r="D22" s="75">
        <v>8069194.0700000003</v>
      </c>
      <c r="E22" s="75">
        <v>2491566.87</v>
      </c>
      <c r="F22" s="75">
        <v>2262648.96</v>
      </c>
      <c r="G22" s="75">
        <f t="shared" si="4"/>
        <v>5577627.2000000002</v>
      </c>
    </row>
    <row r="23" spans="1:7" x14ac:dyDescent="0.25">
      <c r="A23" s="85" t="s">
        <v>324</v>
      </c>
      <c r="B23" s="75">
        <v>6855401.0099999998</v>
      </c>
      <c r="C23" s="75">
        <v>5348776.37</v>
      </c>
      <c r="D23" s="75">
        <v>12204177.380000001</v>
      </c>
      <c r="E23" s="75">
        <v>2891489.56</v>
      </c>
      <c r="F23" s="75">
        <v>2413004.81</v>
      </c>
      <c r="G23" s="75">
        <f t="shared" si="4"/>
        <v>9312687.8200000003</v>
      </c>
    </row>
    <row r="24" spans="1:7" x14ac:dyDescent="0.25">
      <c r="A24" s="85" t="s">
        <v>325</v>
      </c>
      <c r="B24" s="75">
        <v>9658476.1300000008</v>
      </c>
      <c r="C24" s="75">
        <v>510678.62</v>
      </c>
      <c r="D24" s="75">
        <v>10169154.75</v>
      </c>
      <c r="E24" s="75">
        <v>4176542.13</v>
      </c>
      <c r="F24" s="75">
        <v>3906323.69</v>
      </c>
      <c r="G24" s="75">
        <f t="shared" si="4"/>
        <v>5992612.6200000001</v>
      </c>
    </row>
    <row r="25" spans="1:7" x14ac:dyDescent="0.25">
      <c r="A25" s="85" t="s">
        <v>326</v>
      </c>
      <c r="B25" s="75">
        <v>6190836.4000000004</v>
      </c>
      <c r="C25" s="75">
        <v>2395247.7400000002</v>
      </c>
      <c r="D25" s="75">
        <v>8586084.1400000006</v>
      </c>
      <c r="E25" s="75">
        <v>4013722.61</v>
      </c>
      <c r="F25" s="75">
        <v>3896025.59</v>
      </c>
      <c r="G25" s="75">
        <f t="shared" si="4"/>
        <v>4572361.5300000012</v>
      </c>
    </row>
    <row r="26" spans="1:7" x14ac:dyDescent="0.25">
      <c r="A26" s="85" t="s">
        <v>327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4"/>
        <v>0</v>
      </c>
    </row>
    <row r="27" spans="1:7" x14ac:dyDescent="0.25">
      <c r="A27" s="85" t="s">
        <v>328</v>
      </c>
      <c r="B27" s="75">
        <v>3342087.74</v>
      </c>
      <c r="C27" s="75">
        <v>1812589.38</v>
      </c>
      <c r="D27" s="75">
        <v>5154677.12</v>
      </c>
      <c r="E27" s="75">
        <v>2327156.46</v>
      </c>
      <c r="F27" s="75">
        <v>2103103.23</v>
      </c>
      <c r="G27" s="75">
        <f t="shared" si="4"/>
        <v>2827520.66</v>
      </c>
    </row>
    <row r="28" spans="1:7" x14ac:dyDescent="0.25">
      <c r="A28" s="84" t="s">
        <v>329</v>
      </c>
      <c r="B28" s="83">
        <f t="shared" ref="B28:G28" si="5">SUM(B29:B37)</f>
        <v>224572473.33999997</v>
      </c>
      <c r="C28" s="83">
        <f t="shared" si="5"/>
        <v>74284846.670000017</v>
      </c>
      <c r="D28" s="83">
        <f t="shared" si="5"/>
        <v>298857320.00999993</v>
      </c>
      <c r="E28" s="83">
        <f t="shared" si="5"/>
        <v>82446179.640000015</v>
      </c>
      <c r="F28" s="83">
        <f t="shared" si="5"/>
        <v>72143134.399999976</v>
      </c>
      <c r="G28" s="83">
        <f t="shared" si="5"/>
        <v>216411140.37</v>
      </c>
    </row>
    <row r="29" spans="1:7" x14ac:dyDescent="0.25">
      <c r="A29" s="85" t="s">
        <v>330</v>
      </c>
      <c r="B29" s="75">
        <v>20664090.420000002</v>
      </c>
      <c r="C29" s="75">
        <v>-2761865.82</v>
      </c>
      <c r="D29" s="75">
        <v>17902224.600000001</v>
      </c>
      <c r="E29" s="75">
        <v>6037929.54</v>
      </c>
      <c r="F29" s="75">
        <v>5901568.6500000004</v>
      </c>
      <c r="G29" s="75">
        <f>D29-E29</f>
        <v>11864295.060000002</v>
      </c>
    </row>
    <row r="30" spans="1:7" x14ac:dyDescent="0.25">
      <c r="A30" s="85" t="s">
        <v>331</v>
      </c>
      <c r="B30" s="75">
        <v>37999746.509999998</v>
      </c>
      <c r="C30" s="75">
        <v>-1264068.8500000001</v>
      </c>
      <c r="D30" s="75">
        <v>36735677.659999996</v>
      </c>
      <c r="E30" s="75">
        <v>12687293.35</v>
      </c>
      <c r="F30" s="75">
        <v>11545957.18</v>
      </c>
      <c r="G30" s="75">
        <f t="shared" ref="G30:G37" si="6">D30-E30</f>
        <v>24048384.309999995</v>
      </c>
    </row>
    <row r="31" spans="1:7" x14ac:dyDescent="0.25">
      <c r="A31" s="85" t="s">
        <v>332</v>
      </c>
      <c r="B31" s="75">
        <v>38062842.759999998</v>
      </c>
      <c r="C31" s="75">
        <v>28841484.699999999</v>
      </c>
      <c r="D31" s="75">
        <v>66904327.460000001</v>
      </c>
      <c r="E31" s="75">
        <v>12472633.6</v>
      </c>
      <c r="F31" s="75">
        <v>9834542.0099999998</v>
      </c>
      <c r="G31" s="75">
        <f t="shared" si="6"/>
        <v>54431693.859999999</v>
      </c>
    </row>
    <row r="32" spans="1:7" x14ac:dyDescent="0.25">
      <c r="A32" s="85" t="s">
        <v>333</v>
      </c>
      <c r="B32" s="75">
        <v>6434118.8700000001</v>
      </c>
      <c r="C32" s="75">
        <v>2798231.8</v>
      </c>
      <c r="D32" s="75">
        <v>9232350.6699999999</v>
      </c>
      <c r="E32" s="75">
        <v>1250516.21</v>
      </c>
      <c r="F32" s="75">
        <v>1222409.4099999999</v>
      </c>
      <c r="G32" s="75">
        <f t="shared" si="6"/>
        <v>7981834.46</v>
      </c>
    </row>
    <row r="33" spans="1:7" ht="14.45" customHeight="1" x14ac:dyDescent="0.25">
      <c r="A33" s="85" t="s">
        <v>334</v>
      </c>
      <c r="B33" s="75">
        <v>42861210.259999998</v>
      </c>
      <c r="C33" s="75">
        <v>31147391.98</v>
      </c>
      <c r="D33" s="75">
        <v>74008602.239999995</v>
      </c>
      <c r="E33" s="75">
        <v>23940216.16</v>
      </c>
      <c r="F33" s="75">
        <v>21743848.789999999</v>
      </c>
      <c r="G33" s="75">
        <f t="shared" si="6"/>
        <v>50068386.079999998</v>
      </c>
    </row>
    <row r="34" spans="1:7" ht="14.45" customHeight="1" x14ac:dyDescent="0.25">
      <c r="A34" s="85" t="s">
        <v>335</v>
      </c>
      <c r="B34" s="75">
        <v>9901885.2200000007</v>
      </c>
      <c r="C34" s="75">
        <v>464435.67</v>
      </c>
      <c r="D34" s="75">
        <v>10366320.890000001</v>
      </c>
      <c r="E34" s="75">
        <v>1798342.77</v>
      </c>
      <c r="F34" s="75">
        <v>1596116.98</v>
      </c>
      <c r="G34" s="75">
        <f t="shared" si="6"/>
        <v>8567978.120000001</v>
      </c>
    </row>
    <row r="35" spans="1:7" ht="14.45" customHeight="1" x14ac:dyDescent="0.25">
      <c r="A35" s="85" t="s">
        <v>336</v>
      </c>
      <c r="B35" s="75">
        <v>13641088.82</v>
      </c>
      <c r="C35" s="75">
        <v>4801056.25</v>
      </c>
      <c r="D35" s="75">
        <v>18442145.07</v>
      </c>
      <c r="E35" s="75">
        <v>4807410.07</v>
      </c>
      <c r="F35" s="75">
        <v>3930845.54</v>
      </c>
      <c r="G35" s="75">
        <f t="shared" si="6"/>
        <v>13634735</v>
      </c>
    </row>
    <row r="36" spans="1:7" ht="14.45" customHeight="1" x14ac:dyDescent="0.25">
      <c r="A36" s="85" t="s">
        <v>337</v>
      </c>
      <c r="B36" s="75">
        <v>25156472.82</v>
      </c>
      <c r="C36" s="75">
        <v>9303476.7599999998</v>
      </c>
      <c r="D36" s="75">
        <v>34459949.579999998</v>
      </c>
      <c r="E36" s="75">
        <v>10541085.119999999</v>
      </c>
      <c r="F36" s="75">
        <v>8883606.2699999996</v>
      </c>
      <c r="G36" s="75">
        <f t="shared" si="6"/>
        <v>23918864.460000001</v>
      </c>
    </row>
    <row r="37" spans="1:7" ht="14.45" customHeight="1" x14ac:dyDescent="0.25">
      <c r="A37" s="85" t="s">
        <v>338</v>
      </c>
      <c r="B37" s="75">
        <v>29851017.66</v>
      </c>
      <c r="C37" s="75">
        <v>954704.18</v>
      </c>
      <c r="D37" s="75">
        <v>30805721.84</v>
      </c>
      <c r="E37" s="75">
        <v>8910752.8200000003</v>
      </c>
      <c r="F37" s="75">
        <v>7484239.5700000003</v>
      </c>
      <c r="G37" s="75">
        <f t="shared" si="6"/>
        <v>21894969.02</v>
      </c>
    </row>
    <row r="38" spans="1:7" x14ac:dyDescent="0.25">
      <c r="A38" s="84" t="s">
        <v>339</v>
      </c>
      <c r="B38" s="83">
        <f t="shared" ref="B38:G38" si="7">SUM(B39:B47)</f>
        <v>77644883.920000002</v>
      </c>
      <c r="C38" s="83">
        <f t="shared" si="7"/>
        <v>58317919.75</v>
      </c>
      <c r="D38" s="83">
        <f t="shared" si="7"/>
        <v>135962803.66999999</v>
      </c>
      <c r="E38" s="83">
        <f t="shared" si="7"/>
        <v>43582599.060000002</v>
      </c>
      <c r="F38" s="83">
        <f t="shared" si="7"/>
        <v>38131549.799999997</v>
      </c>
      <c r="G38" s="83">
        <f t="shared" si="7"/>
        <v>92380204.609999985</v>
      </c>
    </row>
    <row r="39" spans="1:7" x14ac:dyDescent="0.25">
      <c r="A39" s="85" t="s">
        <v>340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341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8">D40-E40</f>
        <v>0</v>
      </c>
    </row>
    <row r="41" spans="1:7" x14ac:dyDescent="0.25">
      <c r="A41" s="85" t="s">
        <v>342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8"/>
        <v>0</v>
      </c>
    </row>
    <row r="42" spans="1:7" x14ac:dyDescent="0.25">
      <c r="A42" s="85" t="s">
        <v>343</v>
      </c>
      <c r="B42" s="75">
        <v>77644883.920000002</v>
      </c>
      <c r="C42" s="75">
        <v>58317919.75</v>
      </c>
      <c r="D42" s="75">
        <v>135962803.66999999</v>
      </c>
      <c r="E42" s="75">
        <v>43582599.060000002</v>
      </c>
      <c r="F42" s="75">
        <v>38131549.799999997</v>
      </c>
      <c r="G42" s="75">
        <f t="shared" si="8"/>
        <v>92380204.609999985</v>
      </c>
    </row>
    <row r="43" spans="1:7" x14ac:dyDescent="0.25">
      <c r="A43" s="85" t="s">
        <v>344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f t="shared" si="8"/>
        <v>0</v>
      </c>
    </row>
    <row r="44" spans="1:7" x14ac:dyDescent="0.25">
      <c r="A44" s="85" t="s">
        <v>345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8"/>
        <v>0</v>
      </c>
    </row>
    <row r="45" spans="1:7" x14ac:dyDescent="0.25">
      <c r="A45" s="85" t="s">
        <v>346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8"/>
        <v>0</v>
      </c>
    </row>
    <row r="46" spans="1:7" x14ac:dyDescent="0.25">
      <c r="A46" s="85" t="s">
        <v>347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8"/>
        <v>0</v>
      </c>
    </row>
    <row r="47" spans="1:7" x14ac:dyDescent="0.25">
      <c r="A47" s="85" t="s">
        <v>348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8"/>
        <v>0</v>
      </c>
    </row>
    <row r="48" spans="1:7" x14ac:dyDescent="0.25">
      <c r="A48" s="84" t="s">
        <v>349</v>
      </c>
      <c r="B48" s="83">
        <f t="shared" ref="B48:G48" si="9">SUM(B49:B57)</f>
        <v>70399740.010000005</v>
      </c>
      <c r="C48" s="83">
        <f t="shared" si="9"/>
        <v>36445489.109999999</v>
      </c>
      <c r="D48" s="83">
        <f t="shared" si="9"/>
        <v>106845229.12</v>
      </c>
      <c r="E48" s="83">
        <f t="shared" si="9"/>
        <v>15933196.579999998</v>
      </c>
      <c r="F48" s="83">
        <f t="shared" si="9"/>
        <v>13388508.210000003</v>
      </c>
      <c r="G48" s="83">
        <f t="shared" si="9"/>
        <v>90912032.539999992</v>
      </c>
    </row>
    <row r="49" spans="1:7" x14ac:dyDescent="0.25">
      <c r="A49" s="85" t="s">
        <v>350</v>
      </c>
      <c r="B49" s="75">
        <v>50065849.770000003</v>
      </c>
      <c r="C49" s="75">
        <v>27673083.440000001</v>
      </c>
      <c r="D49" s="75">
        <v>77738933.209999993</v>
      </c>
      <c r="E49" s="75">
        <v>10826456.119999999</v>
      </c>
      <c r="F49" s="75">
        <v>9112160.4600000009</v>
      </c>
      <c r="G49" s="75">
        <f>D49-E49</f>
        <v>66912477.089999996</v>
      </c>
    </row>
    <row r="50" spans="1:7" x14ac:dyDescent="0.25">
      <c r="A50" s="85" t="s">
        <v>351</v>
      </c>
      <c r="B50" s="75">
        <v>7375617.0700000003</v>
      </c>
      <c r="C50" s="75">
        <v>755801.44</v>
      </c>
      <c r="D50" s="75">
        <v>8131418.5099999998</v>
      </c>
      <c r="E50" s="75">
        <v>1376864.62</v>
      </c>
      <c r="F50" s="75">
        <v>1335391.3700000001</v>
      </c>
      <c r="G50" s="75">
        <f t="shared" ref="G50:G57" si="10">D50-E50</f>
        <v>6754553.8899999997</v>
      </c>
    </row>
    <row r="51" spans="1:7" x14ac:dyDescent="0.25">
      <c r="A51" s="85" t="s">
        <v>352</v>
      </c>
      <c r="B51" s="75">
        <v>7254584.3799999999</v>
      </c>
      <c r="C51" s="75">
        <v>4557337.01</v>
      </c>
      <c r="D51" s="75">
        <v>11811921.390000001</v>
      </c>
      <c r="E51" s="75">
        <v>1991797.66</v>
      </c>
      <c r="F51" s="75">
        <v>1412319</v>
      </c>
      <c r="G51" s="75">
        <f t="shared" si="10"/>
        <v>9820123.7300000004</v>
      </c>
    </row>
    <row r="52" spans="1:7" x14ac:dyDescent="0.25">
      <c r="A52" s="85" t="s">
        <v>353</v>
      </c>
      <c r="B52" s="75">
        <v>0</v>
      </c>
      <c r="C52" s="75">
        <v>0</v>
      </c>
      <c r="D52" s="75">
        <v>0</v>
      </c>
      <c r="E52" s="75">
        <v>0</v>
      </c>
      <c r="F52" s="75">
        <v>0</v>
      </c>
      <c r="G52" s="75">
        <f t="shared" si="10"/>
        <v>0</v>
      </c>
    </row>
    <row r="53" spans="1:7" x14ac:dyDescent="0.25">
      <c r="A53" s="85" t="s">
        <v>354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si="10"/>
        <v>0</v>
      </c>
    </row>
    <row r="54" spans="1:7" x14ac:dyDescent="0.25">
      <c r="A54" s="85" t="s">
        <v>355</v>
      </c>
      <c r="B54" s="75">
        <v>5521568.0099999998</v>
      </c>
      <c r="C54" s="75">
        <v>2877382.19</v>
      </c>
      <c r="D54" s="75">
        <v>8398950.1999999993</v>
      </c>
      <c r="E54" s="75">
        <v>1498232.7</v>
      </c>
      <c r="F54" s="75">
        <v>1288791.8999999999</v>
      </c>
      <c r="G54" s="75">
        <f t="shared" si="10"/>
        <v>6900717.4999999991</v>
      </c>
    </row>
    <row r="55" spans="1:7" x14ac:dyDescent="0.25">
      <c r="A55" s="85" t="s">
        <v>356</v>
      </c>
      <c r="B55" s="75">
        <v>0</v>
      </c>
      <c r="C55" s="75">
        <v>3000</v>
      </c>
      <c r="D55" s="75">
        <v>3000</v>
      </c>
      <c r="E55" s="75">
        <v>0</v>
      </c>
      <c r="F55" s="75">
        <v>0</v>
      </c>
      <c r="G55" s="75">
        <f t="shared" si="10"/>
        <v>3000</v>
      </c>
    </row>
    <row r="56" spans="1:7" x14ac:dyDescent="0.25">
      <c r="A56" s="85" t="s">
        <v>357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10"/>
        <v>0</v>
      </c>
    </row>
    <row r="57" spans="1:7" x14ac:dyDescent="0.25">
      <c r="A57" s="85" t="s">
        <v>358</v>
      </c>
      <c r="B57" s="75">
        <v>182120.78</v>
      </c>
      <c r="C57" s="75">
        <v>578885.03</v>
      </c>
      <c r="D57" s="75">
        <v>761005.81</v>
      </c>
      <c r="E57" s="75">
        <v>239845.48</v>
      </c>
      <c r="F57" s="75">
        <v>239845.48</v>
      </c>
      <c r="G57" s="75">
        <f t="shared" si="10"/>
        <v>521160.33000000007</v>
      </c>
    </row>
    <row r="58" spans="1:7" x14ac:dyDescent="0.25">
      <c r="A58" s="84" t="s">
        <v>359</v>
      </c>
      <c r="B58" s="83">
        <f t="shared" ref="B58:G58" si="11">SUM(B59:B61)</f>
        <v>8295719.0300000003</v>
      </c>
      <c r="C58" s="83">
        <f t="shared" si="11"/>
        <v>33322759.73</v>
      </c>
      <c r="D58" s="83">
        <f t="shared" si="11"/>
        <v>41618478.759999998</v>
      </c>
      <c r="E58" s="83">
        <f t="shared" si="11"/>
        <v>12384532.66</v>
      </c>
      <c r="F58" s="83">
        <f t="shared" si="11"/>
        <v>11440553.529999999</v>
      </c>
      <c r="G58" s="83">
        <f t="shared" si="11"/>
        <v>29233946.099999998</v>
      </c>
    </row>
    <row r="59" spans="1:7" x14ac:dyDescent="0.25">
      <c r="A59" s="85" t="s">
        <v>360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f>D59-E59</f>
        <v>0</v>
      </c>
    </row>
    <row r="60" spans="1:7" x14ac:dyDescent="0.25">
      <c r="A60" s="85" t="s">
        <v>361</v>
      </c>
      <c r="B60" s="75">
        <v>8295719.0300000003</v>
      </c>
      <c r="C60" s="75">
        <v>33322759.73</v>
      </c>
      <c r="D60" s="75">
        <v>41618478.759999998</v>
      </c>
      <c r="E60" s="75">
        <v>12384532.66</v>
      </c>
      <c r="F60" s="75">
        <v>11440553.529999999</v>
      </c>
      <c r="G60" s="75">
        <f t="shared" ref="G60:G61" si="12">D60-E60</f>
        <v>29233946.099999998</v>
      </c>
    </row>
    <row r="61" spans="1:7" x14ac:dyDescent="0.25">
      <c r="A61" s="85" t="s">
        <v>362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12"/>
        <v>0</v>
      </c>
    </row>
    <row r="62" spans="1:7" x14ac:dyDescent="0.25">
      <c r="A62" s="84" t="s">
        <v>363</v>
      </c>
      <c r="B62" s="83">
        <f t="shared" ref="B62:G62" si="13">SUM(B63:B67,B69:B70)</f>
        <v>0</v>
      </c>
      <c r="C62" s="83">
        <f t="shared" si="13"/>
        <v>0</v>
      </c>
      <c r="D62" s="83">
        <f t="shared" si="13"/>
        <v>0</v>
      </c>
      <c r="E62" s="83">
        <f t="shared" si="13"/>
        <v>0</v>
      </c>
      <c r="F62" s="83">
        <f t="shared" si="13"/>
        <v>0</v>
      </c>
      <c r="G62" s="83">
        <f t="shared" si="13"/>
        <v>0</v>
      </c>
    </row>
    <row r="63" spans="1:7" x14ac:dyDescent="0.25">
      <c r="A63" s="85" t="s">
        <v>364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365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4">D64-E64</f>
        <v>0</v>
      </c>
    </row>
    <row r="65" spans="1:7" x14ac:dyDescent="0.25">
      <c r="A65" s="85" t="s">
        <v>366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4"/>
        <v>0</v>
      </c>
    </row>
    <row r="66" spans="1:7" x14ac:dyDescent="0.25">
      <c r="A66" s="85" t="s">
        <v>367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4"/>
        <v>0</v>
      </c>
    </row>
    <row r="67" spans="1:7" x14ac:dyDescent="0.25">
      <c r="A67" s="85" t="s">
        <v>368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4"/>
        <v>0</v>
      </c>
    </row>
    <row r="68" spans="1:7" x14ac:dyDescent="0.25">
      <c r="A68" s="85" t="s">
        <v>369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4"/>
        <v>0</v>
      </c>
    </row>
    <row r="69" spans="1:7" x14ac:dyDescent="0.25">
      <c r="A69" s="85" t="s">
        <v>370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4"/>
        <v>0</v>
      </c>
    </row>
    <row r="70" spans="1:7" x14ac:dyDescent="0.25">
      <c r="A70" s="85" t="s">
        <v>371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4"/>
        <v>0</v>
      </c>
    </row>
    <row r="71" spans="1:7" x14ac:dyDescent="0.25">
      <c r="A71" s="84" t="s">
        <v>372</v>
      </c>
      <c r="B71" s="83">
        <f t="shared" ref="B71:G71" si="15">SUM(B72:B74)</f>
        <v>0</v>
      </c>
      <c r="C71" s="83">
        <f t="shared" si="15"/>
        <v>0</v>
      </c>
      <c r="D71" s="83">
        <f t="shared" si="15"/>
        <v>0</v>
      </c>
      <c r="E71" s="83">
        <f t="shared" si="15"/>
        <v>0</v>
      </c>
      <c r="F71" s="83">
        <f t="shared" si="15"/>
        <v>0</v>
      </c>
      <c r="G71" s="83">
        <f t="shared" si="15"/>
        <v>0</v>
      </c>
    </row>
    <row r="72" spans="1:7" x14ac:dyDescent="0.25">
      <c r="A72" s="85" t="s">
        <v>373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374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6">D73-E73</f>
        <v>0</v>
      </c>
    </row>
    <row r="74" spans="1:7" x14ac:dyDescent="0.25">
      <c r="A74" s="85" t="s">
        <v>375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6"/>
        <v>0</v>
      </c>
    </row>
    <row r="75" spans="1:7" x14ac:dyDescent="0.25">
      <c r="A75" s="84" t="s">
        <v>376</v>
      </c>
      <c r="B75" s="83">
        <f t="shared" ref="B75:G75" si="17">SUM(B76:B82)</f>
        <v>0</v>
      </c>
      <c r="C75" s="83">
        <f t="shared" si="17"/>
        <v>0</v>
      </c>
      <c r="D75" s="83">
        <f t="shared" si="17"/>
        <v>0</v>
      </c>
      <c r="E75" s="83">
        <f t="shared" si="17"/>
        <v>0</v>
      </c>
      <c r="F75" s="83">
        <f t="shared" si="17"/>
        <v>0</v>
      </c>
      <c r="G75" s="83">
        <f t="shared" si="17"/>
        <v>0</v>
      </c>
    </row>
    <row r="76" spans="1:7" x14ac:dyDescent="0.25">
      <c r="A76" s="85" t="s">
        <v>377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378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8">D77-E77</f>
        <v>0</v>
      </c>
    </row>
    <row r="78" spans="1:7" x14ac:dyDescent="0.25">
      <c r="A78" s="85" t="s">
        <v>379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8"/>
        <v>0</v>
      </c>
    </row>
    <row r="79" spans="1:7" x14ac:dyDescent="0.25">
      <c r="A79" s="85" t="s">
        <v>380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8"/>
        <v>0</v>
      </c>
    </row>
    <row r="80" spans="1:7" x14ac:dyDescent="0.25">
      <c r="A80" s="85" t="s">
        <v>381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8"/>
        <v>0</v>
      </c>
    </row>
    <row r="81" spans="1:7" x14ac:dyDescent="0.25">
      <c r="A81" s="85" t="s">
        <v>382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8"/>
        <v>0</v>
      </c>
    </row>
    <row r="82" spans="1:7" x14ac:dyDescent="0.25">
      <c r="A82" s="85" t="s">
        <v>383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8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384</v>
      </c>
      <c r="B84" s="83">
        <f t="shared" ref="B84:G84" si="19">SUM(B85,B93,B103,B113,B123,B133,B137,B146,B150)</f>
        <v>2346324296</v>
      </c>
      <c r="C84" s="83">
        <f t="shared" si="19"/>
        <v>82370310.50999999</v>
      </c>
      <c r="D84" s="83">
        <f t="shared" si="19"/>
        <v>2428694606.5099998</v>
      </c>
      <c r="E84" s="83">
        <f t="shared" si="19"/>
        <v>1018626659</v>
      </c>
      <c r="F84" s="83">
        <f t="shared" si="19"/>
        <v>934085339.47000003</v>
      </c>
      <c r="G84" s="83">
        <f t="shared" si="19"/>
        <v>1410067947.51</v>
      </c>
    </row>
    <row r="85" spans="1:7" x14ac:dyDescent="0.25">
      <c r="A85" s="84" t="s">
        <v>311</v>
      </c>
      <c r="B85" s="83">
        <f t="shared" ref="B85:G85" si="20">SUM(B86:B92)</f>
        <v>2126409821</v>
      </c>
      <c r="C85" s="83">
        <f t="shared" si="20"/>
        <v>6952996.3099999959</v>
      </c>
      <c r="D85" s="83">
        <f t="shared" si="20"/>
        <v>2133362817.3099999</v>
      </c>
      <c r="E85" s="83">
        <f t="shared" si="20"/>
        <v>938489751.90999997</v>
      </c>
      <c r="F85" s="83">
        <f t="shared" si="20"/>
        <v>859832931.81000006</v>
      </c>
      <c r="G85" s="83">
        <f t="shared" si="20"/>
        <v>1194873065.3999999</v>
      </c>
    </row>
    <row r="86" spans="1:7" x14ac:dyDescent="0.25">
      <c r="A86" s="85" t="s">
        <v>312</v>
      </c>
      <c r="B86" s="75">
        <v>545868854.75</v>
      </c>
      <c r="C86" s="75">
        <v>1969880.95</v>
      </c>
      <c r="D86" s="75">
        <v>547838735.70000005</v>
      </c>
      <c r="E86" s="75">
        <v>276125493.10000002</v>
      </c>
      <c r="F86" s="75">
        <v>236734229.47999999</v>
      </c>
      <c r="G86" s="75">
        <f>D86-E86</f>
        <v>271713242.60000002</v>
      </c>
    </row>
    <row r="87" spans="1:7" x14ac:dyDescent="0.25">
      <c r="A87" s="85" t="s">
        <v>313</v>
      </c>
      <c r="B87" s="75">
        <v>68268738.069999993</v>
      </c>
      <c r="C87" s="75">
        <v>3502662.17</v>
      </c>
      <c r="D87" s="75">
        <v>71771400.239999995</v>
      </c>
      <c r="E87" s="75">
        <v>35269654.479999997</v>
      </c>
      <c r="F87" s="75">
        <v>35269654.030000001</v>
      </c>
      <c r="G87" s="75">
        <f t="shared" ref="G87:G92" si="21">D87-E87</f>
        <v>36501745.759999998</v>
      </c>
    </row>
    <row r="88" spans="1:7" x14ac:dyDescent="0.25">
      <c r="A88" s="85" t="s">
        <v>314</v>
      </c>
      <c r="B88" s="75">
        <v>277631834.95999998</v>
      </c>
      <c r="C88" s="75">
        <v>2523968.61</v>
      </c>
      <c r="D88" s="75">
        <v>280155803.56999999</v>
      </c>
      <c r="E88" s="75">
        <v>90207468.939999998</v>
      </c>
      <c r="F88" s="75">
        <v>83862639.780000001</v>
      </c>
      <c r="G88" s="75">
        <f t="shared" si="21"/>
        <v>189948334.63</v>
      </c>
    </row>
    <row r="89" spans="1:7" x14ac:dyDescent="0.25">
      <c r="A89" s="85" t="s">
        <v>315</v>
      </c>
      <c r="B89" s="75">
        <v>277738121.47000003</v>
      </c>
      <c r="C89" s="75">
        <v>13503562.779999999</v>
      </c>
      <c r="D89" s="75">
        <v>291241684.25</v>
      </c>
      <c r="E89" s="75">
        <v>153842515.80000001</v>
      </c>
      <c r="F89" s="75">
        <v>141829724.99000001</v>
      </c>
      <c r="G89" s="75">
        <f t="shared" si="21"/>
        <v>137399168.44999999</v>
      </c>
    </row>
    <row r="90" spans="1:7" x14ac:dyDescent="0.25">
      <c r="A90" s="85" t="s">
        <v>316</v>
      </c>
      <c r="B90" s="75">
        <v>679554259.95000005</v>
      </c>
      <c r="C90" s="75">
        <v>-3768129.21</v>
      </c>
      <c r="D90" s="75">
        <v>675786130.74000001</v>
      </c>
      <c r="E90" s="75">
        <v>289916899.17000002</v>
      </c>
      <c r="F90" s="75">
        <v>271416057.91000003</v>
      </c>
      <c r="G90" s="75">
        <f t="shared" si="21"/>
        <v>385869231.56999999</v>
      </c>
    </row>
    <row r="91" spans="1:7" x14ac:dyDescent="0.25">
      <c r="A91" s="85" t="s">
        <v>317</v>
      </c>
      <c r="B91" s="75">
        <v>80056582.069999993</v>
      </c>
      <c r="C91" s="75">
        <v>-11138132.800000001</v>
      </c>
      <c r="D91" s="75">
        <v>68918449.269999996</v>
      </c>
      <c r="E91" s="75">
        <v>0</v>
      </c>
      <c r="F91" s="75">
        <v>0</v>
      </c>
      <c r="G91" s="75">
        <f t="shared" si="21"/>
        <v>68918449.269999996</v>
      </c>
    </row>
    <row r="92" spans="1:7" x14ac:dyDescent="0.25">
      <c r="A92" s="85" t="s">
        <v>318</v>
      </c>
      <c r="B92" s="75">
        <v>197291429.72999999</v>
      </c>
      <c r="C92" s="75">
        <v>359183.81</v>
      </c>
      <c r="D92" s="75">
        <v>197650613.53999999</v>
      </c>
      <c r="E92" s="75">
        <v>93127720.420000002</v>
      </c>
      <c r="F92" s="75">
        <v>90720625.620000005</v>
      </c>
      <c r="G92" s="75">
        <f t="shared" si="21"/>
        <v>104522893.11999999</v>
      </c>
    </row>
    <row r="93" spans="1:7" x14ac:dyDescent="0.25">
      <c r="A93" s="84" t="s">
        <v>319</v>
      </c>
      <c r="B93" s="83">
        <f t="shared" ref="B93:G93" si="22">SUM(B94:B102)</f>
        <v>47202842.150000006</v>
      </c>
      <c r="C93" s="83">
        <f t="shared" si="22"/>
        <v>-8323182.0400000019</v>
      </c>
      <c r="D93" s="83">
        <f t="shared" si="22"/>
        <v>38879660.109999999</v>
      </c>
      <c r="E93" s="83">
        <f t="shared" si="22"/>
        <v>18258516.710000001</v>
      </c>
      <c r="F93" s="83">
        <f t="shared" si="22"/>
        <v>16176886.880000001</v>
      </c>
      <c r="G93" s="83">
        <f t="shared" si="22"/>
        <v>20621143.399999999</v>
      </c>
    </row>
    <row r="94" spans="1:7" x14ac:dyDescent="0.25">
      <c r="A94" s="85" t="s">
        <v>320</v>
      </c>
      <c r="B94" s="75">
        <v>27629236.43</v>
      </c>
      <c r="C94" s="75">
        <v>-11878633.310000001</v>
      </c>
      <c r="D94" s="75">
        <v>15750603.119999999</v>
      </c>
      <c r="E94" s="75">
        <v>7902919.9800000004</v>
      </c>
      <c r="F94" s="75">
        <v>6545088.1799999997</v>
      </c>
      <c r="G94" s="75">
        <f>D94-E94</f>
        <v>7847683.1399999987</v>
      </c>
    </row>
    <row r="95" spans="1:7" x14ac:dyDescent="0.25">
      <c r="A95" s="85" t="s">
        <v>321</v>
      </c>
      <c r="B95" s="75">
        <v>3093043.65</v>
      </c>
      <c r="C95" s="75">
        <v>210362.35</v>
      </c>
      <c r="D95" s="75">
        <v>3303406</v>
      </c>
      <c r="E95" s="75">
        <v>1650598.54</v>
      </c>
      <c r="F95" s="75">
        <v>1519821.37</v>
      </c>
      <c r="G95" s="75">
        <f t="shared" ref="G95:G102" si="23">D95-E95</f>
        <v>1652807.46</v>
      </c>
    </row>
    <row r="96" spans="1:7" x14ac:dyDescent="0.25">
      <c r="A96" s="85" t="s">
        <v>322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3"/>
        <v>0</v>
      </c>
    </row>
    <row r="97" spans="1:7" x14ac:dyDescent="0.25">
      <c r="A97" s="85" t="s">
        <v>323</v>
      </c>
      <c r="B97" s="75">
        <v>4174873.77</v>
      </c>
      <c r="C97" s="75">
        <v>188783.09</v>
      </c>
      <c r="D97" s="75">
        <v>4363656.8600000003</v>
      </c>
      <c r="E97" s="75">
        <v>1798055.68</v>
      </c>
      <c r="F97" s="75">
        <v>1597783.35</v>
      </c>
      <c r="G97" s="75">
        <f t="shared" si="23"/>
        <v>2565601.1800000006</v>
      </c>
    </row>
    <row r="98" spans="1:7" x14ac:dyDescent="0.25">
      <c r="A98" s="87" t="s">
        <v>324</v>
      </c>
      <c r="B98" s="75">
        <v>2477756.52</v>
      </c>
      <c r="C98" s="75">
        <v>3171667.86</v>
      </c>
      <c r="D98" s="75">
        <v>5649424.3799999999</v>
      </c>
      <c r="E98" s="75">
        <v>2020626.33</v>
      </c>
      <c r="F98" s="75">
        <v>1816762.39</v>
      </c>
      <c r="G98" s="75">
        <f t="shared" si="23"/>
        <v>3628798.05</v>
      </c>
    </row>
    <row r="99" spans="1:7" x14ac:dyDescent="0.25">
      <c r="A99" s="85" t="s">
        <v>325</v>
      </c>
      <c r="B99" s="75">
        <v>6444137.4800000004</v>
      </c>
      <c r="C99" s="75">
        <v>-278987.26</v>
      </c>
      <c r="D99" s="75">
        <v>6165150.2199999997</v>
      </c>
      <c r="E99" s="75">
        <v>3067018.38</v>
      </c>
      <c r="F99" s="75">
        <v>2966574.52</v>
      </c>
      <c r="G99" s="75">
        <f t="shared" si="23"/>
        <v>3098131.84</v>
      </c>
    </row>
    <row r="100" spans="1:7" x14ac:dyDescent="0.25">
      <c r="A100" s="85" t="s">
        <v>326</v>
      </c>
      <c r="B100" s="75">
        <v>419669.89</v>
      </c>
      <c r="C100" s="75">
        <v>-102103.72</v>
      </c>
      <c r="D100" s="75">
        <v>317566.17</v>
      </c>
      <c r="E100" s="75">
        <v>104921.29</v>
      </c>
      <c r="F100" s="75">
        <v>96750.38</v>
      </c>
      <c r="G100" s="75">
        <f t="shared" si="23"/>
        <v>212644.88</v>
      </c>
    </row>
    <row r="101" spans="1:7" x14ac:dyDescent="0.25">
      <c r="A101" s="85" t="s">
        <v>327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3"/>
        <v>0</v>
      </c>
    </row>
    <row r="102" spans="1:7" x14ac:dyDescent="0.25">
      <c r="A102" s="85" t="s">
        <v>328</v>
      </c>
      <c r="B102" s="75">
        <v>2964124.41</v>
      </c>
      <c r="C102" s="75">
        <v>365728.95</v>
      </c>
      <c r="D102" s="75">
        <v>3329853.36</v>
      </c>
      <c r="E102" s="75">
        <v>1714376.51</v>
      </c>
      <c r="F102" s="75">
        <v>1634106.69</v>
      </c>
      <c r="G102" s="75">
        <f t="shared" si="23"/>
        <v>1615476.8499999999</v>
      </c>
    </row>
    <row r="103" spans="1:7" x14ac:dyDescent="0.25">
      <c r="A103" s="84" t="s">
        <v>329</v>
      </c>
      <c r="B103" s="83">
        <f t="shared" ref="B103:G103" si="24">SUM(B104:B112)</f>
        <v>122478709.98</v>
      </c>
      <c r="C103" s="83">
        <f t="shared" si="24"/>
        <v>40761139.009999998</v>
      </c>
      <c r="D103" s="83">
        <f t="shared" si="24"/>
        <v>163239848.99000001</v>
      </c>
      <c r="E103" s="83">
        <f t="shared" si="24"/>
        <v>47774655.519999996</v>
      </c>
      <c r="F103" s="83">
        <f t="shared" si="24"/>
        <v>44024330.909999996</v>
      </c>
      <c r="G103" s="83">
        <f t="shared" si="24"/>
        <v>115465193.47</v>
      </c>
    </row>
    <row r="104" spans="1:7" x14ac:dyDescent="0.25">
      <c r="A104" s="85" t="s">
        <v>330</v>
      </c>
      <c r="B104" s="75">
        <v>38221509</v>
      </c>
      <c r="C104" s="75">
        <v>-11239617.880000001</v>
      </c>
      <c r="D104" s="75">
        <v>26981891.120000001</v>
      </c>
      <c r="E104" s="75">
        <v>13496549.57</v>
      </c>
      <c r="F104" s="75">
        <v>13485961.460000001</v>
      </c>
      <c r="G104" s="75">
        <f>D104-E104</f>
        <v>13485341.550000001</v>
      </c>
    </row>
    <row r="105" spans="1:7" x14ac:dyDescent="0.25">
      <c r="A105" s="85" t="s">
        <v>331</v>
      </c>
      <c r="B105" s="75">
        <v>12902575.640000001</v>
      </c>
      <c r="C105" s="75">
        <v>-103133.01</v>
      </c>
      <c r="D105" s="75">
        <v>12799442.630000001</v>
      </c>
      <c r="E105" s="75">
        <v>8409902.7599999998</v>
      </c>
      <c r="F105" s="75">
        <v>8396342.8300000001</v>
      </c>
      <c r="G105" s="75">
        <f t="shared" ref="G105:G112" si="25">D105-E105</f>
        <v>4389539.870000001</v>
      </c>
    </row>
    <row r="106" spans="1:7" x14ac:dyDescent="0.25">
      <c r="A106" s="85" t="s">
        <v>332</v>
      </c>
      <c r="B106" s="75">
        <v>2900790.72</v>
      </c>
      <c r="C106" s="75">
        <v>198894.17</v>
      </c>
      <c r="D106" s="75">
        <v>3099684.89</v>
      </c>
      <c r="E106" s="75">
        <v>1623294.89</v>
      </c>
      <c r="F106" s="75">
        <v>1581934.61</v>
      </c>
      <c r="G106" s="75">
        <f t="shared" si="25"/>
        <v>1476390.0000000002</v>
      </c>
    </row>
    <row r="107" spans="1:7" x14ac:dyDescent="0.25">
      <c r="A107" s="85" t="s">
        <v>333</v>
      </c>
      <c r="B107" s="75">
        <v>6616189.5</v>
      </c>
      <c r="C107" s="75">
        <v>34271855.740000002</v>
      </c>
      <c r="D107" s="75">
        <v>40888045.240000002</v>
      </c>
      <c r="E107" s="75">
        <v>86890.14</v>
      </c>
      <c r="F107" s="75">
        <v>86890.14</v>
      </c>
      <c r="G107" s="75">
        <f t="shared" si="25"/>
        <v>40801155.100000001</v>
      </c>
    </row>
    <row r="108" spans="1:7" x14ac:dyDescent="0.25">
      <c r="A108" s="85" t="s">
        <v>334</v>
      </c>
      <c r="B108" s="75">
        <v>5601660.1699999999</v>
      </c>
      <c r="C108" s="75">
        <v>19407502.98</v>
      </c>
      <c r="D108" s="75">
        <v>25009163.149999999</v>
      </c>
      <c r="E108" s="75">
        <v>2052516.16</v>
      </c>
      <c r="F108" s="75">
        <v>1974449.77</v>
      </c>
      <c r="G108" s="75">
        <f t="shared" si="25"/>
        <v>22956646.989999998</v>
      </c>
    </row>
    <row r="109" spans="1:7" x14ac:dyDescent="0.25">
      <c r="A109" s="85" t="s">
        <v>335</v>
      </c>
      <c r="B109" s="75">
        <v>90000</v>
      </c>
      <c r="C109" s="75">
        <v>345585.32</v>
      </c>
      <c r="D109" s="75">
        <v>435585.32</v>
      </c>
      <c r="E109" s="75">
        <v>18869.34</v>
      </c>
      <c r="F109" s="75">
        <v>18869.34</v>
      </c>
      <c r="G109" s="75">
        <f t="shared" si="25"/>
        <v>416715.98</v>
      </c>
    </row>
    <row r="110" spans="1:7" x14ac:dyDescent="0.25">
      <c r="A110" s="85" t="s">
        <v>336</v>
      </c>
      <c r="B110" s="75">
        <v>1979035.9</v>
      </c>
      <c r="C110" s="75">
        <v>2539977.33</v>
      </c>
      <c r="D110" s="75">
        <v>4519013.2300000004</v>
      </c>
      <c r="E110" s="75">
        <v>972539.46</v>
      </c>
      <c r="F110" s="75">
        <v>864888.37</v>
      </c>
      <c r="G110" s="75">
        <f t="shared" si="25"/>
        <v>3546473.7700000005</v>
      </c>
    </row>
    <row r="111" spans="1:7" x14ac:dyDescent="0.25">
      <c r="A111" s="85" t="s">
        <v>337</v>
      </c>
      <c r="B111" s="75">
        <v>8000000</v>
      </c>
      <c r="C111" s="75">
        <v>-4583520.7</v>
      </c>
      <c r="D111" s="75">
        <v>3416479.3</v>
      </c>
      <c r="E111" s="75">
        <v>107331.09</v>
      </c>
      <c r="F111" s="75">
        <v>102166.09</v>
      </c>
      <c r="G111" s="75">
        <f t="shared" si="25"/>
        <v>3309148.21</v>
      </c>
    </row>
    <row r="112" spans="1:7" x14ac:dyDescent="0.25">
      <c r="A112" s="85" t="s">
        <v>338</v>
      </c>
      <c r="B112" s="75">
        <v>46166949.049999997</v>
      </c>
      <c r="C112" s="75">
        <v>-76404.94</v>
      </c>
      <c r="D112" s="75">
        <v>46090544.109999999</v>
      </c>
      <c r="E112" s="75">
        <v>21006762.109999999</v>
      </c>
      <c r="F112" s="75">
        <v>17512828.300000001</v>
      </c>
      <c r="G112" s="75">
        <f t="shared" si="25"/>
        <v>25083782</v>
      </c>
    </row>
    <row r="113" spans="1:7" x14ac:dyDescent="0.25">
      <c r="A113" s="84" t="s">
        <v>339</v>
      </c>
      <c r="B113" s="83">
        <f t="shared" ref="B113:G113" si="26">SUM(B114:B122)</f>
        <v>0</v>
      </c>
      <c r="C113" s="83">
        <f t="shared" si="26"/>
        <v>43545103.600000001</v>
      </c>
      <c r="D113" s="83">
        <f t="shared" si="26"/>
        <v>43545103.600000001</v>
      </c>
      <c r="E113" s="83">
        <f t="shared" si="26"/>
        <v>675505.13</v>
      </c>
      <c r="F113" s="83">
        <f t="shared" si="26"/>
        <v>622960.14</v>
      </c>
      <c r="G113" s="83">
        <f t="shared" si="26"/>
        <v>42869598.469999999</v>
      </c>
    </row>
    <row r="114" spans="1:7" x14ac:dyDescent="0.25">
      <c r="A114" s="85" t="s">
        <v>340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341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7">D115-E115</f>
        <v>0</v>
      </c>
    </row>
    <row r="116" spans="1:7" x14ac:dyDescent="0.25">
      <c r="A116" s="85" t="s">
        <v>342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7"/>
        <v>0</v>
      </c>
    </row>
    <row r="117" spans="1:7" x14ac:dyDescent="0.25">
      <c r="A117" s="85" t="s">
        <v>343</v>
      </c>
      <c r="B117" s="75">
        <v>0</v>
      </c>
      <c r="C117" s="75">
        <v>43545103.600000001</v>
      </c>
      <c r="D117" s="75">
        <v>43545103.600000001</v>
      </c>
      <c r="E117" s="75">
        <v>675505.13</v>
      </c>
      <c r="F117" s="75">
        <v>622960.14</v>
      </c>
      <c r="G117" s="75">
        <f t="shared" si="27"/>
        <v>42869598.469999999</v>
      </c>
    </row>
    <row r="118" spans="1:7" x14ac:dyDescent="0.25">
      <c r="A118" s="85" t="s">
        <v>344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7"/>
        <v>0</v>
      </c>
    </row>
    <row r="119" spans="1:7" x14ac:dyDescent="0.25">
      <c r="A119" s="85" t="s">
        <v>345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7"/>
        <v>0</v>
      </c>
    </row>
    <row r="120" spans="1:7" x14ac:dyDescent="0.25">
      <c r="A120" s="85" t="s">
        <v>346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7"/>
        <v>0</v>
      </c>
    </row>
    <row r="121" spans="1:7" x14ac:dyDescent="0.25">
      <c r="A121" s="85" t="s">
        <v>347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7"/>
        <v>0</v>
      </c>
    </row>
    <row r="122" spans="1:7" x14ac:dyDescent="0.25">
      <c r="A122" s="85" t="s">
        <v>348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7"/>
        <v>0</v>
      </c>
    </row>
    <row r="123" spans="1:7" x14ac:dyDescent="0.25">
      <c r="A123" s="84" t="s">
        <v>349</v>
      </c>
      <c r="B123" s="83">
        <f t="shared" ref="B123:G123" si="28">SUM(B124:B132)</f>
        <v>11000000</v>
      </c>
      <c r="C123" s="83">
        <f t="shared" si="28"/>
        <v>8273302.4099999992</v>
      </c>
      <c r="D123" s="83">
        <f t="shared" si="28"/>
        <v>19273302.41</v>
      </c>
      <c r="E123" s="83">
        <f t="shared" si="28"/>
        <v>495761.79</v>
      </c>
      <c r="F123" s="83">
        <f t="shared" si="28"/>
        <v>495761.79</v>
      </c>
      <c r="G123" s="83">
        <f t="shared" si="28"/>
        <v>18777540.620000001</v>
      </c>
    </row>
    <row r="124" spans="1:7" x14ac:dyDescent="0.25">
      <c r="A124" s="85" t="s">
        <v>350</v>
      </c>
      <c r="B124" s="75">
        <v>0</v>
      </c>
      <c r="C124" s="75">
        <v>4184879.15</v>
      </c>
      <c r="D124" s="75">
        <v>4184879.15</v>
      </c>
      <c r="E124" s="75">
        <v>99063.94</v>
      </c>
      <c r="F124" s="75">
        <v>99063.94</v>
      </c>
      <c r="G124" s="75">
        <f>D124-E124</f>
        <v>4085815.21</v>
      </c>
    </row>
    <row r="125" spans="1:7" x14ac:dyDescent="0.25">
      <c r="A125" s="85" t="s">
        <v>351</v>
      </c>
      <c r="B125" s="75">
        <v>0</v>
      </c>
      <c r="C125" s="75">
        <v>2105582.2999999998</v>
      </c>
      <c r="D125" s="75">
        <v>2105582.2999999998</v>
      </c>
      <c r="E125" s="75">
        <v>12760</v>
      </c>
      <c r="F125" s="75">
        <v>12760</v>
      </c>
      <c r="G125" s="75">
        <f t="shared" ref="G125:G132" si="29">D125-E125</f>
        <v>2092822.2999999998</v>
      </c>
    </row>
    <row r="126" spans="1:7" x14ac:dyDescent="0.25">
      <c r="A126" s="85" t="s">
        <v>352</v>
      </c>
      <c r="B126" s="75">
        <v>11000000</v>
      </c>
      <c r="C126" s="75">
        <v>173744.66</v>
      </c>
      <c r="D126" s="75">
        <v>11173744.66</v>
      </c>
      <c r="E126" s="75">
        <v>383937.85</v>
      </c>
      <c r="F126" s="75">
        <v>383937.85</v>
      </c>
      <c r="G126" s="75">
        <f t="shared" si="29"/>
        <v>10789806.810000001</v>
      </c>
    </row>
    <row r="127" spans="1:7" x14ac:dyDescent="0.25">
      <c r="A127" s="85" t="s">
        <v>353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9"/>
        <v>0</v>
      </c>
    </row>
    <row r="128" spans="1:7" x14ac:dyDescent="0.25">
      <c r="A128" s="85" t="s">
        <v>354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9"/>
        <v>0</v>
      </c>
    </row>
    <row r="129" spans="1:7" x14ac:dyDescent="0.25">
      <c r="A129" s="85" t="s">
        <v>355</v>
      </c>
      <c r="B129" s="75">
        <v>0</v>
      </c>
      <c r="C129" s="75">
        <v>935996.3</v>
      </c>
      <c r="D129" s="75">
        <v>935996.3</v>
      </c>
      <c r="E129" s="75">
        <v>0</v>
      </c>
      <c r="F129" s="75">
        <v>0</v>
      </c>
      <c r="G129" s="75">
        <f t="shared" si="29"/>
        <v>935996.3</v>
      </c>
    </row>
    <row r="130" spans="1:7" x14ac:dyDescent="0.25">
      <c r="A130" s="85" t="s">
        <v>356</v>
      </c>
      <c r="B130" s="75">
        <v>0</v>
      </c>
      <c r="C130" s="75">
        <v>56100</v>
      </c>
      <c r="D130" s="75">
        <v>56100</v>
      </c>
      <c r="E130" s="75">
        <v>0</v>
      </c>
      <c r="F130" s="75">
        <v>0</v>
      </c>
      <c r="G130" s="75">
        <f t="shared" si="29"/>
        <v>56100</v>
      </c>
    </row>
    <row r="131" spans="1:7" x14ac:dyDescent="0.25">
      <c r="A131" s="85" t="s">
        <v>357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9"/>
        <v>0</v>
      </c>
    </row>
    <row r="132" spans="1:7" x14ac:dyDescent="0.25">
      <c r="A132" s="85" t="s">
        <v>358</v>
      </c>
      <c r="B132" s="75">
        <v>0</v>
      </c>
      <c r="C132" s="75">
        <v>817000</v>
      </c>
      <c r="D132" s="75">
        <v>817000</v>
      </c>
      <c r="E132" s="75">
        <v>0</v>
      </c>
      <c r="F132" s="75">
        <v>0</v>
      </c>
      <c r="G132" s="75">
        <f t="shared" si="29"/>
        <v>817000</v>
      </c>
    </row>
    <row r="133" spans="1:7" x14ac:dyDescent="0.25">
      <c r="A133" s="84" t="s">
        <v>359</v>
      </c>
      <c r="B133" s="83">
        <f t="shared" ref="B133:G133" si="30">SUM(B134:B136)</f>
        <v>39232922.869999997</v>
      </c>
      <c r="C133" s="83">
        <f t="shared" si="30"/>
        <v>-8839048.7799999993</v>
      </c>
      <c r="D133" s="83">
        <f t="shared" si="30"/>
        <v>30393874.09</v>
      </c>
      <c r="E133" s="83">
        <f t="shared" si="30"/>
        <v>12932467.939999999</v>
      </c>
      <c r="F133" s="83">
        <f t="shared" si="30"/>
        <v>12932467.939999999</v>
      </c>
      <c r="G133" s="83">
        <f t="shared" si="30"/>
        <v>17461406.149999999</v>
      </c>
    </row>
    <row r="134" spans="1:7" x14ac:dyDescent="0.25">
      <c r="A134" s="85" t="s">
        <v>360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361</v>
      </c>
      <c r="B135" s="75">
        <v>39232922.869999997</v>
      </c>
      <c r="C135" s="75">
        <v>-8839048.7799999993</v>
      </c>
      <c r="D135" s="75">
        <v>30393874.09</v>
      </c>
      <c r="E135" s="75">
        <v>12932467.939999999</v>
      </c>
      <c r="F135" s="75">
        <v>12932467.939999999</v>
      </c>
      <c r="G135" s="75">
        <f t="shared" ref="G135:G136" si="31">D135-E135</f>
        <v>17461406.149999999</v>
      </c>
    </row>
    <row r="136" spans="1:7" x14ac:dyDescent="0.25">
      <c r="A136" s="85" t="s">
        <v>362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31"/>
        <v>0</v>
      </c>
    </row>
    <row r="137" spans="1:7" x14ac:dyDescent="0.25">
      <c r="A137" s="84" t="s">
        <v>363</v>
      </c>
      <c r="B137" s="83">
        <f t="shared" ref="B137:G137" si="32">SUM(B138:B142,B144:B145)</f>
        <v>0</v>
      </c>
      <c r="C137" s="83">
        <f t="shared" si="32"/>
        <v>0</v>
      </c>
      <c r="D137" s="83">
        <f t="shared" si="32"/>
        <v>0</v>
      </c>
      <c r="E137" s="83">
        <f t="shared" si="32"/>
        <v>0</v>
      </c>
      <c r="F137" s="83">
        <f t="shared" si="32"/>
        <v>0</v>
      </c>
      <c r="G137" s="83">
        <f t="shared" si="32"/>
        <v>0</v>
      </c>
    </row>
    <row r="138" spans="1:7" x14ac:dyDescent="0.25">
      <c r="A138" s="85" t="s">
        <v>364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365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3">D139-E139</f>
        <v>0</v>
      </c>
    </row>
    <row r="140" spans="1:7" x14ac:dyDescent="0.25">
      <c r="A140" s="85" t="s">
        <v>366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3"/>
        <v>0</v>
      </c>
    </row>
    <row r="141" spans="1:7" x14ac:dyDescent="0.25">
      <c r="A141" s="85" t="s">
        <v>367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3"/>
        <v>0</v>
      </c>
    </row>
    <row r="142" spans="1:7" x14ac:dyDescent="0.25">
      <c r="A142" s="85" t="s">
        <v>368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3"/>
        <v>0</v>
      </c>
    </row>
    <row r="143" spans="1:7" x14ac:dyDescent="0.25">
      <c r="A143" s="85" t="s">
        <v>369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3"/>
        <v>0</v>
      </c>
    </row>
    <row r="144" spans="1:7" x14ac:dyDescent="0.25">
      <c r="A144" s="85" t="s">
        <v>370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3"/>
        <v>0</v>
      </c>
    </row>
    <row r="145" spans="1:7" x14ac:dyDescent="0.25">
      <c r="A145" s="85" t="s">
        <v>371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3"/>
        <v>0</v>
      </c>
    </row>
    <row r="146" spans="1:7" x14ac:dyDescent="0.25">
      <c r="A146" s="84" t="s">
        <v>372</v>
      </c>
      <c r="B146" s="83">
        <f t="shared" ref="B146:G146" si="34">SUM(B147:B149)</f>
        <v>0</v>
      </c>
      <c r="C146" s="83">
        <f t="shared" si="34"/>
        <v>0</v>
      </c>
      <c r="D146" s="83">
        <f t="shared" si="34"/>
        <v>0</v>
      </c>
      <c r="E146" s="83">
        <f t="shared" si="34"/>
        <v>0</v>
      </c>
      <c r="F146" s="83">
        <f t="shared" si="34"/>
        <v>0</v>
      </c>
      <c r="G146" s="83">
        <f t="shared" si="34"/>
        <v>0</v>
      </c>
    </row>
    <row r="147" spans="1:7" x14ac:dyDescent="0.25">
      <c r="A147" s="85" t="s">
        <v>373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374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5">D148-E148</f>
        <v>0</v>
      </c>
    </row>
    <row r="149" spans="1:7" x14ac:dyDescent="0.25">
      <c r="A149" s="85" t="s">
        <v>375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5"/>
        <v>0</v>
      </c>
    </row>
    <row r="150" spans="1:7" x14ac:dyDescent="0.25">
      <c r="A150" s="84" t="s">
        <v>376</v>
      </c>
      <c r="B150" s="83">
        <f t="shared" ref="B150:G150" si="36">SUM(B151:B157)</f>
        <v>0</v>
      </c>
      <c r="C150" s="83">
        <f t="shared" si="36"/>
        <v>0</v>
      </c>
      <c r="D150" s="83">
        <f t="shared" si="36"/>
        <v>0</v>
      </c>
      <c r="E150" s="83">
        <f t="shared" si="36"/>
        <v>0</v>
      </c>
      <c r="F150" s="83">
        <f t="shared" si="36"/>
        <v>0</v>
      </c>
      <c r="G150" s="83">
        <f t="shared" si="36"/>
        <v>0</v>
      </c>
    </row>
    <row r="151" spans="1:7" x14ac:dyDescent="0.25">
      <c r="A151" s="85" t="s">
        <v>377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378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7">D152-E152</f>
        <v>0</v>
      </c>
    </row>
    <row r="153" spans="1:7" x14ac:dyDescent="0.25">
      <c r="A153" s="85" t="s">
        <v>379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7"/>
        <v>0</v>
      </c>
    </row>
    <row r="154" spans="1:7" x14ac:dyDescent="0.25">
      <c r="A154" s="87" t="s">
        <v>380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7"/>
        <v>0</v>
      </c>
    </row>
    <row r="155" spans="1:7" x14ac:dyDescent="0.25">
      <c r="A155" s="85" t="s">
        <v>381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7"/>
        <v>0</v>
      </c>
    </row>
    <row r="156" spans="1:7" x14ac:dyDescent="0.25">
      <c r="A156" s="85" t="s">
        <v>382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7"/>
        <v>0</v>
      </c>
    </row>
    <row r="157" spans="1:7" x14ac:dyDescent="0.25">
      <c r="A157" s="85" t="s">
        <v>383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7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385</v>
      </c>
      <c r="B159" s="90">
        <f t="shared" ref="B159:G159" si="38">B9+B84</f>
        <v>4159626626</v>
      </c>
      <c r="C159" s="90">
        <f t="shared" si="38"/>
        <v>358801078.35000002</v>
      </c>
      <c r="D159" s="90">
        <f>D9+D84</f>
        <v>4518427704.3500004</v>
      </c>
      <c r="E159" s="90">
        <f t="shared" si="38"/>
        <v>1818004419.6800001</v>
      </c>
      <c r="F159" s="90">
        <f t="shared" si="38"/>
        <v>1665429310.5899999</v>
      </c>
      <c r="G159" s="90">
        <f t="shared" si="38"/>
        <v>2700423284.6699996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G19:G27 B18:F18 G29:G37 B28:F28 B39:G41 B38:F38 G49:G57 B48:F48 B59:G59 B58:F58 B63:G70 B62:F62 B71:F85 B103:C103 B93:C93 E93:F93 G11:G17 B43:G47 G42 B61:G61 G60 B113:F116 B118:F123 B117 B133:F134 B136:F158 D103:F103 B159:C159 E159:F159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zoomScale="75" zoomScaleNormal="75" workbookViewId="0">
      <selection activeCell="A21" sqref="A21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9" t="s">
        <v>386</v>
      </c>
      <c r="B1" s="170"/>
      <c r="C1" s="170"/>
      <c r="D1" s="170"/>
      <c r="E1" s="170"/>
      <c r="F1" s="170"/>
      <c r="G1" s="171"/>
    </row>
    <row r="2" spans="1:7" ht="15" customHeight="1" x14ac:dyDescent="0.25">
      <c r="A2" s="110" t="str">
        <f>'Formato 1'!A2</f>
        <v>Universidad de Guanajuato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302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387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Marzo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64" t="s">
        <v>6</v>
      </c>
      <c r="B7" s="166" t="s">
        <v>304</v>
      </c>
      <c r="C7" s="166"/>
      <c r="D7" s="166"/>
      <c r="E7" s="166"/>
      <c r="F7" s="166"/>
      <c r="G7" s="168" t="s">
        <v>305</v>
      </c>
    </row>
    <row r="8" spans="1:7" ht="30" x14ac:dyDescent="0.25">
      <c r="A8" s="165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167"/>
    </row>
    <row r="9" spans="1:7" ht="15.75" customHeight="1" x14ac:dyDescent="0.25">
      <c r="A9" s="26" t="s">
        <v>388</v>
      </c>
      <c r="B9" s="30">
        <f>SUM(B10:B17)</f>
        <v>1813302330</v>
      </c>
      <c r="C9" s="30">
        <f t="shared" ref="C9:G9" si="0">SUM(C10:C17)</f>
        <v>276430767.83999997</v>
      </c>
      <c r="D9" s="30">
        <f t="shared" si="0"/>
        <v>2089733097.8399999</v>
      </c>
      <c r="E9" s="30">
        <f t="shared" si="0"/>
        <v>799377760.68000007</v>
      </c>
      <c r="F9" s="30">
        <f t="shared" si="0"/>
        <v>731343971.12</v>
      </c>
      <c r="G9" s="30">
        <f t="shared" si="0"/>
        <v>1290355337.1600001</v>
      </c>
    </row>
    <row r="10" spans="1:7" x14ac:dyDescent="0.25">
      <c r="A10" s="63" t="s">
        <v>584</v>
      </c>
      <c r="B10" s="75">
        <v>1182964221.9400001</v>
      </c>
      <c r="C10" s="75">
        <v>58528796.960000001</v>
      </c>
      <c r="D10" s="75">
        <v>1241493018.9000001</v>
      </c>
      <c r="E10" s="75">
        <v>443181886.54000002</v>
      </c>
      <c r="F10" s="75">
        <v>400896139.88</v>
      </c>
      <c r="G10" s="75">
        <v>798311132.36000001</v>
      </c>
    </row>
    <row r="11" spans="1:7" x14ac:dyDescent="0.25">
      <c r="A11" s="63" t="s">
        <v>585</v>
      </c>
      <c r="B11" s="75">
        <v>222118751.58000001</v>
      </c>
      <c r="C11" s="75">
        <v>80511764.980000004</v>
      </c>
      <c r="D11" s="75">
        <v>302630516.56</v>
      </c>
      <c r="E11" s="75">
        <v>120060848.33</v>
      </c>
      <c r="F11" s="75">
        <v>112254580.90000001</v>
      </c>
      <c r="G11" s="75">
        <v>182569668.22999999</v>
      </c>
    </row>
    <row r="12" spans="1:7" x14ac:dyDescent="0.25">
      <c r="A12" s="63" t="s">
        <v>586</v>
      </c>
      <c r="B12" s="75">
        <v>109351486.31999999</v>
      </c>
      <c r="C12" s="75">
        <v>47869246.390000001</v>
      </c>
      <c r="D12" s="75">
        <v>157220732.71000001</v>
      </c>
      <c r="E12" s="75">
        <v>61206510.200000003</v>
      </c>
      <c r="F12" s="75">
        <v>56713447.280000001</v>
      </c>
      <c r="G12" s="75">
        <v>96014222.510000005</v>
      </c>
    </row>
    <row r="13" spans="1:7" x14ac:dyDescent="0.25">
      <c r="A13" s="63" t="s">
        <v>587</v>
      </c>
      <c r="B13" s="75">
        <v>89516957.370000005</v>
      </c>
      <c r="C13" s="75">
        <v>29863939.949999999</v>
      </c>
      <c r="D13" s="75">
        <v>119380897.31999999</v>
      </c>
      <c r="E13" s="75">
        <v>56223892.210000001</v>
      </c>
      <c r="F13" s="75">
        <v>52017240.780000001</v>
      </c>
      <c r="G13" s="75">
        <v>63157005.109999999</v>
      </c>
    </row>
    <row r="14" spans="1:7" x14ac:dyDescent="0.25">
      <c r="A14" s="63" t="s">
        <v>588</v>
      </c>
      <c r="B14" s="75">
        <v>58469101.149999999</v>
      </c>
      <c r="C14" s="75">
        <v>28725536.48</v>
      </c>
      <c r="D14" s="75">
        <v>87194637.629999995</v>
      </c>
      <c r="E14" s="75">
        <v>40635209.859999999</v>
      </c>
      <c r="F14" s="75">
        <v>38818460.32</v>
      </c>
      <c r="G14" s="75">
        <v>46559427.770000003</v>
      </c>
    </row>
    <row r="15" spans="1:7" x14ac:dyDescent="0.25">
      <c r="A15" s="63" t="s">
        <v>589</v>
      </c>
      <c r="B15" s="75">
        <v>150881811.63999999</v>
      </c>
      <c r="C15" s="75">
        <v>30931483.079999998</v>
      </c>
      <c r="D15" s="75">
        <v>181813294.72</v>
      </c>
      <c r="E15" s="75">
        <v>78069413.540000007</v>
      </c>
      <c r="F15" s="75">
        <v>70644101.959999993</v>
      </c>
      <c r="G15" s="75">
        <v>103743881.18000001</v>
      </c>
    </row>
    <row r="16" spans="1:7" x14ac:dyDescent="0.25">
      <c r="A16" s="63" t="s">
        <v>389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63" t="s">
        <v>390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31" t="s">
        <v>153</v>
      </c>
      <c r="B18" s="49"/>
      <c r="C18" s="49"/>
      <c r="D18" s="49"/>
      <c r="E18" s="49"/>
      <c r="F18" s="49"/>
      <c r="G18" s="49"/>
    </row>
    <row r="19" spans="1:7" x14ac:dyDescent="0.25">
      <c r="A19" s="3" t="s">
        <v>391</v>
      </c>
      <c r="B19" s="4">
        <f>SUM(B20:B27)</f>
        <v>2346324296</v>
      </c>
      <c r="C19" s="4">
        <f t="shared" ref="C19:G19" si="1">SUM(C20:C27)</f>
        <v>82370310.50999999</v>
      </c>
      <c r="D19" s="4">
        <f t="shared" si="1"/>
        <v>2428694606.5099998</v>
      </c>
      <c r="E19" s="4">
        <f t="shared" si="1"/>
        <v>1018626659</v>
      </c>
      <c r="F19" s="4">
        <f t="shared" si="1"/>
        <v>934085339.46999991</v>
      </c>
      <c r="G19" s="4">
        <f t="shared" si="1"/>
        <v>1410067947.5099998</v>
      </c>
    </row>
    <row r="20" spans="1:7" x14ac:dyDescent="0.25">
      <c r="A20" s="63" t="s">
        <v>584</v>
      </c>
      <c r="B20" s="75">
        <v>653003154.29999995</v>
      </c>
      <c r="C20" s="75">
        <v>-42867647.280000001</v>
      </c>
      <c r="D20" s="75">
        <v>610135507.01999998</v>
      </c>
      <c r="E20" s="75">
        <v>158851186.77000001</v>
      </c>
      <c r="F20" s="75">
        <v>153406257.25999999</v>
      </c>
      <c r="G20" s="75">
        <v>451284320.25</v>
      </c>
    </row>
    <row r="21" spans="1:7" x14ac:dyDescent="0.25">
      <c r="A21" s="63" t="s">
        <v>585</v>
      </c>
      <c r="B21" s="75">
        <v>715478909.74000001</v>
      </c>
      <c r="C21" s="75">
        <v>55405734.049999997</v>
      </c>
      <c r="D21" s="75">
        <v>770884643.78999996</v>
      </c>
      <c r="E21" s="75">
        <v>370932564.60000002</v>
      </c>
      <c r="F21" s="75">
        <v>336002994.62</v>
      </c>
      <c r="G21" s="75">
        <v>399952079.19</v>
      </c>
    </row>
    <row r="22" spans="1:7" x14ac:dyDescent="0.25">
      <c r="A22" s="63" t="s">
        <v>586</v>
      </c>
      <c r="B22" s="75">
        <v>269896898.74000001</v>
      </c>
      <c r="C22" s="75">
        <v>27462977.219999999</v>
      </c>
      <c r="D22" s="75">
        <v>297359875.95999998</v>
      </c>
      <c r="E22" s="75">
        <v>138515415.91</v>
      </c>
      <c r="F22" s="75">
        <v>126431911.76000001</v>
      </c>
      <c r="G22" s="75">
        <v>158844460.05000001</v>
      </c>
    </row>
    <row r="23" spans="1:7" x14ac:dyDescent="0.25">
      <c r="A23" s="63" t="s">
        <v>587</v>
      </c>
      <c r="B23" s="75">
        <v>248040840.59999999</v>
      </c>
      <c r="C23" s="75">
        <v>22854010.43</v>
      </c>
      <c r="D23" s="75">
        <v>270894851.02999997</v>
      </c>
      <c r="E23" s="75">
        <v>126896773.15000001</v>
      </c>
      <c r="F23" s="75">
        <v>114893530.86</v>
      </c>
      <c r="G23" s="75">
        <v>143998077.88</v>
      </c>
    </row>
    <row r="24" spans="1:7" x14ac:dyDescent="0.25">
      <c r="A24" s="63" t="s">
        <v>588</v>
      </c>
      <c r="B24" s="75">
        <v>169436740.59999999</v>
      </c>
      <c r="C24" s="75">
        <v>3115606.42</v>
      </c>
      <c r="D24" s="75">
        <v>172552347.02000001</v>
      </c>
      <c r="E24" s="75">
        <v>81493301.719999999</v>
      </c>
      <c r="F24" s="75">
        <v>73676761.560000002</v>
      </c>
      <c r="G24" s="75">
        <v>91059045.299999997</v>
      </c>
    </row>
    <row r="25" spans="1:7" x14ac:dyDescent="0.25">
      <c r="A25" s="63" t="s">
        <v>589</v>
      </c>
      <c r="B25" s="75">
        <v>290467752.01999998</v>
      </c>
      <c r="C25" s="75">
        <v>16399629.67</v>
      </c>
      <c r="D25" s="75">
        <v>306867381.69</v>
      </c>
      <c r="E25" s="75">
        <v>141937416.84999999</v>
      </c>
      <c r="F25" s="75">
        <v>129673883.41</v>
      </c>
      <c r="G25" s="75">
        <v>164929964.84</v>
      </c>
    </row>
    <row r="26" spans="1:7" x14ac:dyDescent="0.25">
      <c r="A26" s="63" t="s">
        <v>389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63" t="s">
        <v>390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31" t="s">
        <v>153</v>
      </c>
      <c r="B28" s="49"/>
      <c r="C28" s="49"/>
      <c r="D28" s="49"/>
      <c r="E28" s="49"/>
      <c r="F28" s="49"/>
      <c r="G28" s="49"/>
    </row>
    <row r="29" spans="1:7" x14ac:dyDescent="0.25">
      <c r="A29" s="3" t="s">
        <v>385</v>
      </c>
      <c r="B29" s="4">
        <f>SUM(B19,B9)</f>
        <v>4159626626</v>
      </c>
      <c r="C29" s="4">
        <f t="shared" ref="C29:G29" si="2">SUM(C19,C9)</f>
        <v>358801078.34999996</v>
      </c>
      <c r="D29" s="4">
        <f t="shared" si="2"/>
        <v>4518427704.3499994</v>
      </c>
      <c r="E29" s="4">
        <f t="shared" si="2"/>
        <v>1818004419.6800001</v>
      </c>
      <c r="F29" s="4">
        <f t="shared" si="2"/>
        <v>1665429310.5899999</v>
      </c>
      <c r="G29" s="4">
        <f t="shared" si="2"/>
        <v>2700423284.6700001</v>
      </c>
    </row>
    <row r="30" spans="1:7" x14ac:dyDescent="0.25">
      <c r="A30" s="55"/>
      <c r="B30" s="55"/>
      <c r="C30" s="55"/>
      <c r="D30" s="55"/>
      <c r="E30" s="55"/>
      <c r="F30" s="55"/>
      <c r="G30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8:G19 B28:G2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43" zoomScale="75" zoomScaleNormal="75" workbookViewId="0">
      <selection activeCell="B88" sqref="B8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5" t="s">
        <v>392</v>
      </c>
      <c r="B1" s="176"/>
      <c r="C1" s="176"/>
      <c r="D1" s="176"/>
      <c r="E1" s="176"/>
      <c r="F1" s="176"/>
      <c r="G1" s="176"/>
    </row>
    <row r="2" spans="1:7" x14ac:dyDescent="0.25">
      <c r="A2" s="110" t="str">
        <f>'Formato 1'!A2</f>
        <v>Universidad de Guanajuato</v>
      </c>
      <c r="B2" s="111"/>
      <c r="C2" s="111"/>
      <c r="D2" s="111"/>
      <c r="E2" s="111"/>
      <c r="F2" s="111"/>
      <c r="G2" s="112"/>
    </row>
    <row r="3" spans="1:7" x14ac:dyDescent="0.25">
      <c r="A3" s="113" t="s">
        <v>393</v>
      </c>
      <c r="B3" s="114"/>
      <c r="C3" s="114"/>
      <c r="D3" s="114"/>
      <c r="E3" s="114"/>
      <c r="F3" s="114"/>
      <c r="G3" s="115"/>
    </row>
    <row r="4" spans="1:7" x14ac:dyDescent="0.25">
      <c r="A4" s="113" t="s">
        <v>394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64" t="s">
        <v>6</v>
      </c>
      <c r="B7" s="172" t="s">
        <v>304</v>
      </c>
      <c r="C7" s="173"/>
      <c r="D7" s="173"/>
      <c r="E7" s="173"/>
      <c r="F7" s="174"/>
      <c r="G7" s="168" t="s">
        <v>395</v>
      </c>
    </row>
    <row r="8" spans="1:7" ht="30" x14ac:dyDescent="0.25">
      <c r="A8" s="165"/>
      <c r="B8" s="25" t="s">
        <v>306</v>
      </c>
      <c r="C8" s="7" t="s">
        <v>396</v>
      </c>
      <c r="D8" s="25" t="s">
        <v>308</v>
      </c>
      <c r="E8" s="25" t="s">
        <v>192</v>
      </c>
      <c r="F8" s="32" t="s">
        <v>209</v>
      </c>
      <c r="G8" s="167"/>
    </row>
    <row r="9" spans="1:7" ht="16.5" customHeight="1" x14ac:dyDescent="0.25">
      <c r="A9" s="26" t="s">
        <v>397</v>
      </c>
      <c r="B9" s="30">
        <f>SUM(B10,B19,B27,B37)</f>
        <v>1813302330</v>
      </c>
      <c r="C9" s="30">
        <f t="shared" ref="C9:G9" si="0">SUM(C10,C19,C27,C37)</f>
        <v>276430767.84000003</v>
      </c>
      <c r="D9" s="30">
        <f t="shared" si="0"/>
        <v>2089733097.8399987</v>
      </c>
      <c r="E9" s="30">
        <f t="shared" si="0"/>
        <v>799377760.67999971</v>
      </c>
      <c r="F9" s="30">
        <f t="shared" si="0"/>
        <v>731343971.12000024</v>
      </c>
      <c r="G9" s="30">
        <f t="shared" si="0"/>
        <v>1290355337.1599989</v>
      </c>
    </row>
    <row r="10" spans="1:7" ht="15" customHeight="1" x14ac:dyDescent="0.25">
      <c r="A10" s="58" t="s">
        <v>398</v>
      </c>
      <c r="B10" s="47">
        <f>SUM(B11:B18)</f>
        <v>0</v>
      </c>
      <c r="C10" s="47">
        <f t="shared" ref="C10:G10" si="1">SUM(C11:C18)</f>
        <v>0</v>
      </c>
      <c r="D10" s="47">
        <f t="shared" si="1"/>
        <v>0</v>
      </c>
      <c r="E10" s="47">
        <f t="shared" si="1"/>
        <v>0</v>
      </c>
      <c r="F10" s="47">
        <f t="shared" si="1"/>
        <v>0</v>
      </c>
      <c r="G10" s="47">
        <f t="shared" si="1"/>
        <v>0</v>
      </c>
    </row>
    <row r="11" spans="1:7" x14ac:dyDescent="0.25">
      <c r="A11" s="77" t="s">
        <v>399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400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401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402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403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 x14ac:dyDescent="0.25">
      <c r="A16" s="77" t="s">
        <v>404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405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406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407</v>
      </c>
      <c r="B19" s="47">
        <f>SUM(B20:B26)</f>
        <v>1774809055.8399999</v>
      </c>
      <c r="C19" s="47">
        <f t="shared" ref="C19:G19" si="2">SUM(C20:C26)</f>
        <v>248928319.61000001</v>
      </c>
      <c r="D19" s="47">
        <f t="shared" si="2"/>
        <v>2023737375.4499986</v>
      </c>
      <c r="E19" s="47">
        <f t="shared" si="2"/>
        <v>775177188.77999973</v>
      </c>
      <c r="F19" s="47">
        <f t="shared" si="2"/>
        <v>712122163.80000019</v>
      </c>
      <c r="G19" s="47">
        <f t="shared" si="2"/>
        <v>1248560186.6699989</v>
      </c>
    </row>
    <row r="20" spans="1:7" x14ac:dyDescent="0.25">
      <c r="A20" s="77" t="s">
        <v>408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409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25">
      <c r="A22" s="77" t="s">
        <v>410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77" t="s">
        <v>411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25">
      <c r="A24" s="77" t="s">
        <v>412</v>
      </c>
      <c r="B24" s="47">
        <v>1774809055.8399999</v>
      </c>
      <c r="C24" s="47">
        <v>248928319.61000001</v>
      </c>
      <c r="D24" s="47">
        <v>2023737375.4499986</v>
      </c>
      <c r="E24" s="47">
        <v>775177188.77999973</v>
      </c>
      <c r="F24" s="47">
        <v>712122163.80000019</v>
      </c>
      <c r="G24" s="47">
        <v>1248560186.6699989</v>
      </c>
    </row>
    <row r="25" spans="1:7" x14ac:dyDescent="0.25">
      <c r="A25" s="77" t="s">
        <v>413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5">
      <c r="A26" s="77" t="s">
        <v>414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415</v>
      </c>
      <c r="B27" s="47">
        <f>SUM(B28:B36)</f>
        <v>38493274.159999996</v>
      </c>
      <c r="C27" s="47">
        <f t="shared" ref="C27:G27" si="3">SUM(C28:C36)</f>
        <v>27502448.23</v>
      </c>
      <c r="D27" s="47">
        <f t="shared" si="3"/>
        <v>65995722.390000023</v>
      </c>
      <c r="E27" s="47">
        <f t="shared" si="3"/>
        <v>24200571.900000002</v>
      </c>
      <c r="F27" s="47">
        <f t="shared" si="3"/>
        <v>19221807.32</v>
      </c>
      <c r="G27" s="47">
        <f t="shared" si="3"/>
        <v>41795150.490000024</v>
      </c>
    </row>
    <row r="28" spans="1:7" x14ac:dyDescent="0.25">
      <c r="A28" s="80" t="s">
        <v>416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417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418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419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420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421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422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423</v>
      </c>
      <c r="B35" s="47">
        <v>38493274.159999996</v>
      </c>
      <c r="C35" s="47">
        <v>27502448.23</v>
      </c>
      <c r="D35" s="47">
        <v>65995722.390000023</v>
      </c>
      <c r="E35" s="47">
        <v>24200571.900000002</v>
      </c>
      <c r="F35" s="47">
        <v>19221807.32</v>
      </c>
      <c r="G35" s="47">
        <v>41795150.490000024</v>
      </c>
    </row>
    <row r="36" spans="1:7" ht="14.45" customHeight="1" x14ac:dyDescent="0.25">
      <c r="A36" s="77" t="s">
        <v>424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425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426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427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428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429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430</v>
      </c>
      <c r="B43" s="4">
        <f>SUM(B44,B53,B61,B71)</f>
        <v>2346324296</v>
      </c>
      <c r="C43" s="4">
        <f t="shared" ref="C43:G43" si="5">SUM(C44,C53,C61,C71)</f>
        <v>82370310.509999961</v>
      </c>
      <c r="D43" s="4">
        <f t="shared" si="5"/>
        <v>2428694606.5099959</v>
      </c>
      <c r="E43" s="4">
        <f t="shared" si="5"/>
        <v>1018626658.9999974</v>
      </c>
      <c r="F43" s="4">
        <f t="shared" si="5"/>
        <v>934085339.47000003</v>
      </c>
      <c r="G43" s="4">
        <f t="shared" si="5"/>
        <v>1410067947.5099983</v>
      </c>
    </row>
    <row r="44" spans="1:7" x14ac:dyDescent="0.25">
      <c r="A44" s="58" t="s">
        <v>398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399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400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401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402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403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404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405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406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407</v>
      </c>
      <c r="B53" s="47">
        <f>SUM(B54:B60)</f>
        <v>2202464668.0799999</v>
      </c>
      <c r="C53" s="47">
        <f t="shared" ref="C53:G53" si="7">SUM(C54:C60)</f>
        <v>20615176.91</v>
      </c>
      <c r="D53" s="47">
        <f t="shared" si="7"/>
        <v>2223079844.989996</v>
      </c>
      <c r="E53" s="47">
        <f t="shared" si="7"/>
        <v>950568519.23999739</v>
      </c>
      <c r="F53" s="47">
        <f t="shared" si="7"/>
        <v>873042135.92000008</v>
      </c>
      <c r="G53" s="47">
        <f t="shared" si="7"/>
        <v>1272511325.7499986</v>
      </c>
    </row>
    <row r="54" spans="1:7" x14ac:dyDescent="0.25">
      <c r="A54" s="80" t="s">
        <v>408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409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410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411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412</v>
      </c>
      <c r="B58" s="47">
        <v>2202464668.0799999</v>
      </c>
      <c r="C58" s="47">
        <v>20615176.91</v>
      </c>
      <c r="D58" s="47">
        <v>2223079844.989996</v>
      </c>
      <c r="E58" s="47">
        <v>950568519.23999739</v>
      </c>
      <c r="F58" s="47">
        <v>873042135.92000008</v>
      </c>
      <c r="G58" s="47">
        <v>1272511325.7499986</v>
      </c>
    </row>
    <row r="59" spans="1:7" x14ac:dyDescent="0.25">
      <c r="A59" s="80" t="s">
        <v>413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414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415</v>
      </c>
      <c r="B61" s="47">
        <f>SUM(B62:B70)</f>
        <v>143859627.91999984</v>
      </c>
      <c r="C61" s="47">
        <f t="shared" ref="C61:G61" si="8">SUM(C62:C70)</f>
        <v>61755133.599999964</v>
      </c>
      <c r="D61" s="47">
        <f t="shared" si="8"/>
        <v>205614761.51999986</v>
      </c>
      <c r="E61" s="47">
        <f t="shared" si="8"/>
        <v>68058139.760000005</v>
      </c>
      <c r="F61" s="47">
        <f t="shared" si="8"/>
        <v>61043203.549999982</v>
      </c>
      <c r="G61" s="47">
        <f t="shared" si="8"/>
        <v>137556621.75999987</v>
      </c>
    </row>
    <row r="62" spans="1:7" x14ac:dyDescent="0.25">
      <c r="A62" s="80" t="s">
        <v>416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417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418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419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420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421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422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423</v>
      </c>
      <c r="B69" s="47">
        <v>143859627.91999984</v>
      </c>
      <c r="C69" s="47">
        <v>61755133.599999964</v>
      </c>
      <c r="D69" s="47">
        <v>205614761.51999986</v>
      </c>
      <c r="E69" s="47">
        <v>68058139.760000005</v>
      </c>
      <c r="F69" s="47">
        <v>61043203.549999982</v>
      </c>
      <c r="G69" s="47">
        <v>137556621.75999987</v>
      </c>
    </row>
    <row r="70" spans="1:7" x14ac:dyDescent="0.25">
      <c r="A70" s="80" t="s">
        <v>424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425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426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427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428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429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385</v>
      </c>
      <c r="B77" s="4">
        <f>B43+B9</f>
        <v>4159626626</v>
      </c>
      <c r="C77" s="4">
        <f t="shared" ref="C77:G77" si="10">C43+C9</f>
        <v>358801078.35000002</v>
      </c>
      <c r="D77" s="4">
        <f t="shared" si="10"/>
        <v>4518427704.3499947</v>
      </c>
      <c r="E77" s="4">
        <f t="shared" si="10"/>
        <v>1818004419.679997</v>
      </c>
      <c r="F77" s="4">
        <f t="shared" si="10"/>
        <v>1665429310.5900002</v>
      </c>
      <c r="G77" s="4">
        <f t="shared" si="10"/>
        <v>2700423284.6699972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23 B25:G34 B36:G57 B59:G68 B70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75" zoomScaleNormal="75" workbookViewId="0">
      <selection activeCell="A7" sqref="A7:A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69" t="s">
        <v>431</v>
      </c>
      <c r="B1" s="161"/>
      <c r="C1" s="161"/>
      <c r="D1" s="161"/>
      <c r="E1" s="161"/>
      <c r="F1" s="161"/>
      <c r="G1" s="162"/>
    </row>
    <row r="2" spans="1:7" x14ac:dyDescent="0.25">
      <c r="A2" s="110" t="str">
        <f>'Formato 1'!A2</f>
        <v>Universidad de Guanajuato</v>
      </c>
      <c r="B2" s="111"/>
      <c r="C2" s="111"/>
      <c r="D2" s="111"/>
      <c r="E2" s="111"/>
      <c r="F2" s="111"/>
      <c r="G2" s="112"/>
    </row>
    <row r="3" spans="1:7" x14ac:dyDescent="0.25">
      <c r="A3" s="113" t="s">
        <v>302</v>
      </c>
      <c r="B3" s="114"/>
      <c r="C3" s="114"/>
      <c r="D3" s="114"/>
      <c r="E3" s="114"/>
      <c r="F3" s="114"/>
      <c r="G3" s="115"/>
    </row>
    <row r="4" spans="1:7" x14ac:dyDescent="0.25">
      <c r="A4" s="113" t="s">
        <v>432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64" t="s">
        <v>433</v>
      </c>
      <c r="B7" s="167" t="s">
        <v>304</v>
      </c>
      <c r="C7" s="167"/>
      <c r="D7" s="167"/>
      <c r="E7" s="167"/>
      <c r="F7" s="167"/>
      <c r="G7" s="167" t="s">
        <v>305</v>
      </c>
    </row>
    <row r="8" spans="1:7" ht="30" x14ac:dyDescent="0.25">
      <c r="A8" s="165"/>
      <c r="B8" s="7" t="s">
        <v>306</v>
      </c>
      <c r="C8" s="33" t="s">
        <v>396</v>
      </c>
      <c r="D8" s="33" t="s">
        <v>237</v>
      </c>
      <c r="E8" s="33" t="s">
        <v>192</v>
      </c>
      <c r="F8" s="33" t="s">
        <v>209</v>
      </c>
      <c r="G8" s="177"/>
    </row>
    <row r="9" spans="1:7" ht="15.75" customHeight="1" x14ac:dyDescent="0.25">
      <c r="A9" s="26" t="s">
        <v>434</v>
      </c>
      <c r="B9" s="119">
        <f>SUM(B10,B11,B12,B15,B16,B19)</f>
        <v>1365778799.47</v>
      </c>
      <c r="C9" s="119">
        <f t="shared" ref="C9:G9" si="0">SUM(C10,C11,C12,C15,C16,C19)</f>
        <v>27372693.926360514</v>
      </c>
      <c r="D9" s="119">
        <f t="shared" si="0"/>
        <v>1393151493.4000001</v>
      </c>
      <c r="E9" s="119">
        <f t="shared" si="0"/>
        <v>620114468.45999992</v>
      </c>
      <c r="F9" s="119">
        <f t="shared" si="0"/>
        <v>573315204.26999998</v>
      </c>
      <c r="G9" s="119">
        <f t="shared" si="0"/>
        <v>773037024.94000006</v>
      </c>
    </row>
    <row r="10" spans="1:7" x14ac:dyDescent="0.25">
      <c r="A10" s="58" t="s">
        <v>435</v>
      </c>
      <c r="B10" s="75">
        <v>972830202.62</v>
      </c>
      <c r="C10" s="75">
        <v>92910102.24000001</v>
      </c>
      <c r="D10" s="75">
        <v>1065740304.86</v>
      </c>
      <c r="E10" s="75">
        <v>477326566.50999999</v>
      </c>
      <c r="F10" s="75">
        <v>440858497.91000003</v>
      </c>
      <c r="G10" s="76">
        <f>D10-E10</f>
        <v>588413738.35000002</v>
      </c>
    </row>
    <row r="11" spans="1:7" ht="15.75" customHeight="1" x14ac:dyDescent="0.25">
      <c r="A11" s="58" t="s">
        <v>436</v>
      </c>
      <c r="B11" s="76">
        <v>342852552.77999997</v>
      </c>
      <c r="C11" s="76">
        <v>-65357451.129999995</v>
      </c>
      <c r="D11" s="76">
        <v>277495101.64999998</v>
      </c>
      <c r="E11" s="76">
        <v>124285234.86</v>
      </c>
      <c r="F11" s="76">
        <v>114789759.88</v>
      </c>
      <c r="G11" s="76">
        <f t="shared" ref="G11:G19" si="1">D11-E11</f>
        <v>153209866.78999996</v>
      </c>
    </row>
    <row r="12" spans="1:7" x14ac:dyDescent="0.25">
      <c r="A12" s="58" t="s">
        <v>437</v>
      </c>
      <c r="B12" s="76">
        <v>24602998.329999998</v>
      </c>
      <c r="C12" s="76">
        <v>-179957.18363950099</v>
      </c>
      <c r="D12" s="76">
        <v>24423041.149999999</v>
      </c>
      <c r="E12" s="76">
        <v>10938655.810000001</v>
      </c>
      <c r="F12" s="76">
        <v>10102935.199999999</v>
      </c>
      <c r="G12" s="76">
        <f t="shared" ref="C12:G12" si="2">G13+G14</f>
        <v>13484385.34</v>
      </c>
    </row>
    <row r="13" spans="1:7" x14ac:dyDescent="0.25">
      <c r="A13" s="77" t="s">
        <v>438</v>
      </c>
      <c r="B13" s="76">
        <v>16047936.800000001</v>
      </c>
      <c r="C13" s="76">
        <v>-865336.54363950202</v>
      </c>
      <c r="D13" s="76">
        <v>15182600.26</v>
      </c>
      <c r="E13" s="76">
        <v>6800022.8700000001</v>
      </c>
      <c r="F13" s="76">
        <v>6280496.5800000001</v>
      </c>
      <c r="G13" s="76">
        <f t="shared" si="1"/>
        <v>8382577.3899999997</v>
      </c>
    </row>
    <row r="14" spans="1:7" x14ac:dyDescent="0.25">
      <c r="A14" s="77" t="s">
        <v>439</v>
      </c>
      <c r="B14" s="76">
        <v>8555061.5299999993</v>
      </c>
      <c r="C14" s="76">
        <v>685379.36000000103</v>
      </c>
      <c r="D14" s="76">
        <v>9240440.8900000006</v>
      </c>
      <c r="E14" s="76">
        <v>4138632.94</v>
      </c>
      <c r="F14" s="76">
        <v>3822438.62</v>
      </c>
      <c r="G14" s="76">
        <f t="shared" si="1"/>
        <v>5101807.9500000011</v>
      </c>
    </row>
    <row r="15" spans="1:7" x14ac:dyDescent="0.25">
      <c r="A15" s="58" t="s">
        <v>440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441</v>
      </c>
      <c r="B16" s="76">
        <v>0</v>
      </c>
      <c r="C16" s="76">
        <v>0</v>
      </c>
      <c r="D16" s="76">
        <v>0</v>
      </c>
      <c r="E16" s="76">
        <v>0</v>
      </c>
      <c r="F16" s="76">
        <v>0</v>
      </c>
      <c r="G16" s="76">
        <f t="shared" ref="C16:G16" si="3">G17+G18</f>
        <v>0</v>
      </c>
    </row>
    <row r="17" spans="1:7" x14ac:dyDescent="0.25">
      <c r="A17" s="77" t="s">
        <v>442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443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444</v>
      </c>
      <c r="B19" s="76">
        <v>25493045.739999998</v>
      </c>
      <c r="C19" s="76">
        <v>0</v>
      </c>
      <c r="D19" s="76">
        <v>25493045.739999998</v>
      </c>
      <c r="E19" s="76">
        <v>7564011.2799999993</v>
      </c>
      <c r="F19" s="76">
        <v>7564011.2799999993</v>
      </c>
      <c r="G19" s="76">
        <f t="shared" si="1"/>
        <v>17929034.460000001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445</v>
      </c>
      <c r="B21" s="119">
        <f>SUM(B22,B23,B24,B27,B28,B31)</f>
        <v>2126409821</v>
      </c>
      <c r="C21" s="119">
        <f t="shared" ref="C21:F21" si="4">SUM(C22,C23,C24,C27,C28,C31)</f>
        <v>6952996.3099999931</v>
      </c>
      <c r="D21" s="119">
        <f t="shared" si="4"/>
        <v>2133362817.3100002</v>
      </c>
      <c r="E21" s="119">
        <f t="shared" si="4"/>
        <v>938489751.90999997</v>
      </c>
      <c r="F21" s="119">
        <f t="shared" si="4"/>
        <v>859832931.81000006</v>
      </c>
      <c r="G21" s="119">
        <f>SUM(G22,G23,G24,G27,G28,G31)</f>
        <v>1194873065.3999999</v>
      </c>
    </row>
    <row r="22" spans="1:7" x14ac:dyDescent="0.25">
      <c r="A22" s="58" t="s">
        <v>435</v>
      </c>
      <c r="B22" s="75">
        <v>349174730.05000001</v>
      </c>
      <c r="C22" s="75">
        <v>-63770613.560000002</v>
      </c>
      <c r="D22" s="75">
        <v>285404116.49000001</v>
      </c>
      <c r="E22" s="75">
        <v>125878395.02</v>
      </c>
      <c r="F22" s="75">
        <v>115309771.69</v>
      </c>
      <c r="G22" s="76">
        <f t="shared" ref="G22:G31" si="5">D22-E22</f>
        <v>159525721.47000003</v>
      </c>
    </row>
    <row r="23" spans="1:7" x14ac:dyDescent="0.25">
      <c r="A23" s="58" t="s">
        <v>436</v>
      </c>
      <c r="B23" s="76">
        <v>1763870114.8</v>
      </c>
      <c r="C23" s="76">
        <v>70886001.879999995</v>
      </c>
      <c r="D23" s="76">
        <v>1834756116.6800001</v>
      </c>
      <c r="E23" s="76">
        <v>809225031.72000003</v>
      </c>
      <c r="F23" s="76">
        <v>741283312.69000006</v>
      </c>
      <c r="G23" s="76">
        <f t="shared" si="5"/>
        <v>1025531084.96</v>
      </c>
    </row>
    <row r="24" spans="1:7" x14ac:dyDescent="0.25">
      <c r="A24" s="58" t="s">
        <v>437</v>
      </c>
      <c r="B24" s="76">
        <v>4118001.99</v>
      </c>
      <c r="C24" s="76">
        <v>-162392.01000000024</v>
      </c>
      <c r="D24" s="76">
        <v>3955609.9799999995</v>
      </c>
      <c r="E24" s="76">
        <v>1744634.38</v>
      </c>
      <c r="F24" s="76">
        <v>1598156.64</v>
      </c>
      <c r="G24" s="76">
        <f t="shared" ref="B24:G24" si="6">G25+G26</f>
        <v>2210975.5999999996</v>
      </c>
    </row>
    <row r="25" spans="1:7" x14ac:dyDescent="0.25">
      <c r="A25" s="77" t="s">
        <v>438</v>
      </c>
      <c r="B25" s="76">
        <v>1932350.07</v>
      </c>
      <c r="C25" s="76">
        <v>-683207.93000000017</v>
      </c>
      <c r="D25" s="76">
        <v>1249142.1399999999</v>
      </c>
      <c r="E25" s="76">
        <v>550938.12</v>
      </c>
      <c r="F25" s="76">
        <v>504681.91</v>
      </c>
      <c r="G25" s="76">
        <f t="shared" si="5"/>
        <v>698204.0199999999</v>
      </c>
    </row>
    <row r="26" spans="1:7" x14ac:dyDescent="0.25">
      <c r="A26" s="77" t="s">
        <v>439</v>
      </c>
      <c r="B26" s="76">
        <v>2185651.92</v>
      </c>
      <c r="C26" s="76">
        <v>520815.91999999993</v>
      </c>
      <c r="D26" s="76">
        <v>2706467.84</v>
      </c>
      <c r="E26" s="76">
        <v>1193696.26</v>
      </c>
      <c r="F26" s="76">
        <v>1093474.73</v>
      </c>
      <c r="G26" s="76">
        <f t="shared" si="5"/>
        <v>1512771.5799999998</v>
      </c>
    </row>
    <row r="27" spans="1:7" x14ac:dyDescent="0.25">
      <c r="A27" s="58" t="s">
        <v>440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441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f t="shared" ref="B28:G28" si="7">G29+G30</f>
        <v>0</v>
      </c>
    </row>
    <row r="29" spans="1:7" x14ac:dyDescent="0.25">
      <c r="A29" s="77" t="s">
        <v>442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443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444</v>
      </c>
      <c r="B31" s="76">
        <v>9246974.1600000001</v>
      </c>
      <c r="C31" s="76">
        <v>0</v>
      </c>
      <c r="D31" s="76">
        <v>9246974.1600000001</v>
      </c>
      <c r="E31" s="76">
        <v>1641690.79</v>
      </c>
      <c r="F31" s="76">
        <v>1641690.79</v>
      </c>
      <c r="G31" s="76">
        <f t="shared" si="5"/>
        <v>7605283.3700000001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446</v>
      </c>
      <c r="B33" s="119">
        <f>B21+B9</f>
        <v>3492188620.4700003</v>
      </c>
      <c r="C33" s="119">
        <f t="shared" ref="C33:G33" si="8">C21+C9</f>
        <v>34325690.236360505</v>
      </c>
      <c r="D33" s="119">
        <f t="shared" si="8"/>
        <v>3526514310.71</v>
      </c>
      <c r="E33" s="119">
        <f t="shared" si="8"/>
        <v>1558604220.3699999</v>
      </c>
      <c r="F33" s="119">
        <f t="shared" si="8"/>
        <v>1433148136.0799999</v>
      </c>
      <c r="G33" s="119">
        <f t="shared" si="8"/>
        <v>1967910090.3399999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20:F21 G10:G11 B32:F33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José Alejandro Campuzano Marmolejo</cp:lastModifiedBy>
  <cp:revision/>
  <dcterms:created xsi:type="dcterms:W3CDTF">2023-03-16T22:14:51Z</dcterms:created>
  <dcterms:modified xsi:type="dcterms:W3CDTF">2024-07-29T22:22:06Z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