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2025\ASEG\2502 2do trimestre\Presupuestos\"/>
    </mc:Choice>
  </mc:AlternateContent>
  <xr:revisionPtr revIDLastSave="0" documentId="13_ncr:1_{FBD346EF-7DD8-49CB-94BA-1417B53A62F7}" xr6:coauthVersionLast="47" xr6:coauthVersionMax="47" xr10:uidLastSave="{00000000-0000-0000-0000-000000000000}"/>
  <bookViews>
    <workbookView xWindow="-120" yWindow="-120" windowWidth="29040" windowHeight="15720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6" i="1" l="1"/>
  <c r="H154" i="1"/>
  <c r="H155" i="1"/>
  <c r="H156" i="1"/>
  <c r="H157" i="1"/>
  <c r="H158" i="1"/>
  <c r="H159" i="1"/>
  <c r="H152" i="1" s="1"/>
  <c r="H153" i="1"/>
  <c r="H151" i="1"/>
  <c r="H148" i="1" s="1"/>
  <c r="H150" i="1"/>
  <c r="H149" i="1"/>
  <c r="H142" i="1"/>
  <c r="H143" i="1"/>
  <c r="H144" i="1"/>
  <c r="H145" i="1"/>
  <c r="H146" i="1"/>
  <c r="H147" i="1"/>
  <c r="H141" i="1"/>
  <c r="H138" i="1"/>
  <c r="H139" i="1"/>
  <c r="H137" i="1"/>
  <c r="H128" i="1"/>
  <c r="H129" i="1"/>
  <c r="I129" i="1" s="1"/>
  <c r="H130" i="1"/>
  <c r="I130" i="1" s="1"/>
  <c r="H131" i="1"/>
  <c r="I131" i="1" s="1"/>
  <c r="H132" i="1"/>
  <c r="H133" i="1"/>
  <c r="I133" i="1" s="1"/>
  <c r="H134" i="1"/>
  <c r="I134" i="1" s="1"/>
  <c r="H135" i="1"/>
  <c r="I135" i="1" s="1"/>
  <c r="H127" i="1"/>
  <c r="I127" i="1" s="1"/>
  <c r="H118" i="1"/>
  <c r="H119" i="1"/>
  <c r="H120" i="1"/>
  <c r="H121" i="1"/>
  <c r="H122" i="1"/>
  <c r="H123" i="1"/>
  <c r="H124" i="1"/>
  <c r="H125" i="1"/>
  <c r="H117" i="1"/>
  <c r="H108" i="1"/>
  <c r="I108" i="1" s="1"/>
  <c r="H109" i="1"/>
  <c r="H110" i="1"/>
  <c r="I110" i="1" s="1"/>
  <c r="H111" i="1"/>
  <c r="H112" i="1"/>
  <c r="I112" i="1" s="1"/>
  <c r="H113" i="1"/>
  <c r="I113" i="1" s="1"/>
  <c r="H114" i="1"/>
  <c r="I114" i="1" s="1"/>
  <c r="H115" i="1"/>
  <c r="I115" i="1" s="1"/>
  <c r="H107" i="1"/>
  <c r="H98" i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97" i="1"/>
  <c r="H90" i="1"/>
  <c r="H91" i="1"/>
  <c r="H92" i="1"/>
  <c r="I92" i="1" s="1"/>
  <c r="H93" i="1"/>
  <c r="I93" i="1" s="1"/>
  <c r="H94" i="1"/>
  <c r="I94" i="1" s="1"/>
  <c r="H95" i="1"/>
  <c r="I95" i="1" s="1"/>
  <c r="H89" i="1"/>
  <c r="I89" i="1" s="1"/>
  <c r="H80" i="1"/>
  <c r="H81" i="1"/>
  <c r="H82" i="1"/>
  <c r="H83" i="1"/>
  <c r="H84" i="1"/>
  <c r="H85" i="1"/>
  <c r="H79" i="1"/>
  <c r="H76" i="1"/>
  <c r="H77" i="1"/>
  <c r="H75" i="1"/>
  <c r="H68" i="1"/>
  <c r="H69" i="1"/>
  <c r="H70" i="1"/>
  <c r="H71" i="1"/>
  <c r="H72" i="1"/>
  <c r="H73" i="1"/>
  <c r="H67" i="1"/>
  <c r="H66" i="1" s="1"/>
  <c r="H64" i="1"/>
  <c r="I64" i="1" s="1"/>
  <c r="I62" i="1" s="1"/>
  <c r="H65" i="1"/>
  <c r="H63" i="1"/>
  <c r="H54" i="1"/>
  <c r="H55" i="1"/>
  <c r="I55" i="1" s="1"/>
  <c r="H56" i="1"/>
  <c r="I56" i="1" s="1"/>
  <c r="H57" i="1"/>
  <c r="I57" i="1" s="1"/>
  <c r="H58" i="1"/>
  <c r="H59" i="1"/>
  <c r="I59" i="1" s="1"/>
  <c r="H60" i="1"/>
  <c r="H61" i="1"/>
  <c r="I61" i="1" s="1"/>
  <c r="H53" i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43" i="1"/>
  <c r="I43" i="1" s="1"/>
  <c r="H34" i="1"/>
  <c r="I34" i="1" s="1"/>
  <c r="H35" i="1"/>
  <c r="I35" i="1" s="1"/>
  <c r="H36" i="1"/>
  <c r="I36" i="1" s="1"/>
  <c r="H37" i="1"/>
  <c r="I37" i="1" s="1"/>
  <c r="H38" i="1"/>
  <c r="H39" i="1"/>
  <c r="H40" i="1"/>
  <c r="H41" i="1"/>
  <c r="I41" i="1" s="1"/>
  <c r="H33" i="1"/>
  <c r="I33" i="1" s="1"/>
  <c r="H24" i="1"/>
  <c r="I24" i="1" s="1"/>
  <c r="H25" i="1"/>
  <c r="H26" i="1"/>
  <c r="H27" i="1"/>
  <c r="I27" i="1" s="1"/>
  <c r="H28" i="1"/>
  <c r="I28" i="1" s="1"/>
  <c r="H29" i="1"/>
  <c r="I29" i="1" s="1"/>
  <c r="H30" i="1"/>
  <c r="H31" i="1"/>
  <c r="I31" i="1" s="1"/>
  <c r="H23" i="1"/>
  <c r="I23" i="1" s="1"/>
  <c r="H16" i="1"/>
  <c r="I16" i="1" s="1"/>
  <c r="H17" i="1"/>
  <c r="I17" i="1" s="1"/>
  <c r="H18" i="1"/>
  <c r="H19" i="1"/>
  <c r="I19" i="1" s="1"/>
  <c r="H20" i="1"/>
  <c r="I20" i="1" s="1"/>
  <c r="H21" i="1"/>
  <c r="I21" i="1" s="1"/>
  <c r="H15" i="1"/>
  <c r="I15" i="1" s="1"/>
  <c r="I132" i="1"/>
  <c r="I128" i="1"/>
  <c r="I109" i="1"/>
  <c r="I111" i="1"/>
  <c r="I107" i="1"/>
  <c r="I97" i="1"/>
  <c r="I90" i="1"/>
  <c r="I91" i="1"/>
  <c r="I54" i="1"/>
  <c r="I58" i="1"/>
  <c r="I60" i="1"/>
  <c r="I53" i="1"/>
  <c r="I38" i="1"/>
  <c r="I39" i="1"/>
  <c r="I40" i="1"/>
  <c r="I25" i="1"/>
  <c r="I30" i="1"/>
  <c r="I26" i="1"/>
  <c r="I18" i="1"/>
  <c r="F29" i="3"/>
  <c r="F28" i="3"/>
  <c r="F27" i="3"/>
  <c r="F26" i="3"/>
  <c r="F25" i="3"/>
  <c r="F24" i="3"/>
  <c r="F23" i="3"/>
  <c r="F22" i="3"/>
  <c r="F21" i="3" s="1"/>
  <c r="F20" i="3"/>
  <c r="F19" i="3"/>
  <c r="F18" i="3"/>
  <c r="F17" i="3"/>
  <c r="F16" i="3"/>
  <c r="F15" i="3"/>
  <c r="F14" i="3"/>
  <c r="F13" i="3"/>
  <c r="F12" i="3"/>
  <c r="D152" i="1"/>
  <c r="E152" i="1"/>
  <c r="F152" i="1"/>
  <c r="G152" i="1"/>
  <c r="I152" i="1"/>
  <c r="C152" i="1"/>
  <c r="D148" i="1"/>
  <c r="E148" i="1"/>
  <c r="F148" i="1"/>
  <c r="G148" i="1"/>
  <c r="I148" i="1"/>
  <c r="C148" i="1"/>
  <c r="D140" i="1"/>
  <c r="E140" i="1"/>
  <c r="F140" i="1"/>
  <c r="G140" i="1"/>
  <c r="I140" i="1"/>
  <c r="C140" i="1"/>
  <c r="D136" i="1"/>
  <c r="E136" i="1"/>
  <c r="F136" i="1"/>
  <c r="G136" i="1"/>
  <c r="C136" i="1"/>
  <c r="D126" i="1"/>
  <c r="E126" i="1"/>
  <c r="F126" i="1"/>
  <c r="G126" i="1"/>
  <c r="C126" i="1"/>
  <c r="D116" i="1"/>
  <c r="E116" i="1"/>
  <c r="F116" i="1"/>
  <c r="G116" i="1"/>
  <c r="C116" i="1"/>
  <c r="D106" i="1"/>
  <c r="E106" i="1"/>
  <c r="F106" i="1"/>
  <c r="G106" i="1"/>
  <c r="C106" i="1"/>
  <c r="D96" i="1"/>
  <c r="E96" i="1"/>
  <c r="F96" i="1"/>
  <c r="C96" i="1"/>
  <c r="D88" i="1"/>
  <c r="E88" i="1"/>
  <c r="F88" i="1"/>
  <c r="G88" i="1"/>
  <c r="C88" i="1"/>
  <c r="D78" i="1"/>
  <c r="E78" i="1"/>
  <c r="F78" i="1"/>
  <c r="G78" i="1"/>
  <c r="I78" i="1"/>
  <c r="C78" i="1"/>
  <c r="D74" i="1"/>
  <c r="E74" i="1"/>
  <c r="F74" i="1"/>
  <c r="G74" i="1"/>
  <c r="I74" i="1"/>
  <c r="C74" i="1"/>
  <c r="D66" i="1"/>
  <c r="E66" i="1"/>
  <c r="F66" i="1"/>
  <c r="G66" i="1"/>
  <c r="I66" i="1"/>
  <c r="C66" i="1"/>
  <c r="D62" i="1"/>
  <c r="E62" i="1"/>
  <c r="F62" i="1"/>
  <c r="G62" i="1"/>
  <c r="C62" i="1"/>
  <c r="D52" i="1"/>
  <c r="E52" i="1"/>
  <c r="F52" i="1"/>
  <c r="G52" i="1"/>
  <c r="C52" i="1"/>
  <c r="D42" i="1"/>
  <c r="E42" i="1"/>
  <c r="F42" i="1"/>
  <c r="G42" i="1"/>
  <c r="C42" i="1"/>
  <c r="D32" i="1"/>
  <c r="E32" i="1"/>
  <c r="F32" i="1"/>
  <c r="G32" i="1"/>
  <c r="C32" i="1"/>
  <c r="D22" i="1"/>
  <c r="E22" i="1"/>
  <c r="F22" i="1"/>
  <c r="G22" i="1"/>
  <c r="C22" i="1"/>
  <c r="D14" i="1"/>
  <c r="E14" i="1"/>
  <c r="F14" i="1"/>
  <c r="G14" i="1"/>
  <c r="C14" i="1"/>
  <c r="B6" i="3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3" i="1"/>
  <c r="B9" i="1" s="1"/>
  <c r="B1" i="1"/>
  <c r="B6" i="1" s="1"/>
  <c r="B3" i="6"/>
  <c r="B1" i="6"/>
  <c r="E21" i="3"/>
  <c r="D21" i="3"/>
  <c r="E11" i="3"/>
  <c r="D11" i="3"/>
  <c r="F11" i="3" l="1"/>
  <c r="F31" i="3" s="1"/>
  <c r="H140" i="1"/>
  <c r="H116" i="1"/>
  <c r="H74" i="1"/>
  <c r="H78" i="1"/>
  <c r="H42" i="1"/>
  <c r="H136" i="1"/>
  <c r="I138" i="1"/>
  <c r="I136" i="1" s="1"/>
  <c r="I120" i="1"/>
  <c r="I116" i="1" s="1"/>
  <c r="H62" i="1"/>
  <c r="I52" i="1"/>
  <c r="I42" i="1"/>
  <c r="H96" i="1"/>
  <c r="I98" i="1"/>
  <c r="I96" i="1" s="1"/>
  <c r="I126" i="1"/>
  <c r="H126" i="1"/>
  <c r="H106" i="1"/>
  <c r="I106" i="1"/>
  <c r="I88" i="1"/>
  <c r="H88" i="1"/>
  <c r="H52" i="1"/>
  <c r="G87" i="1"/>
  <c r="F87" i="1"/>
  <c r="I14" i="1"/>
  <c r="H14" i="1"/>
  <c r="I32" i="1"/>
  <c r="H32" i="1"/>
  <c r="I22" i="1"/>
  <c r="H22" i="1"/>
  <c r="E87" i="1"/>
  <c r="D87" i="1"/>
  <c r="C87" i="1"/>
  <c r="F13" i="1"/>
  <c r="E13" i="1"/>
  <c r="G13" i="1"/>
  <c r="D13" i="1"/>
  <c r="C13" i="1"/>
  <c r="D31" i="3"/>
  <c r="E31" i="3"/>
  <c r="F161" i="1" l="1"/>
  <c r="H87" i="1"/>
  <c r="I87" i="1"/>
  <c r="G161" i="1"/>
  <c r="I13" i="1"/>
  <c r="H13" i="1"/>
  <c r="E161" i="1"/>
  <c r="D161" i="1"/>
  <c r="C161" i="1"/>
  <c r="H161" i="1" l="1"/>
  <c r="I161" i="1"/>
</calcChain>
</file>

<file path=xl/sharedStrings.xml><?xml version="1.0" encoding="utf-8"?>
<sst xmlns="http://schemas.openxmlformats.org/spreadsheetml/2006/main" count="268" uniqueCount="154">
  <si>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</si>
  <si>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</si>
  <si>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</si>
  <si>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</si>
  <si>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</si>
  <si>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</si>
  <si>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</si>
  <si>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</si>
  <si>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</si>
  <si>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</si>
  <si>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</si>
  <si>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</si>
  <si>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</si>
  <si>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</si>
  <si>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</si>
  <si>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</si>
  <si>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</si>
  <si>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</si>
  <si>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</si>
  <si>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</si>
  <si>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</si>
  <si>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</si>
  <si>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</si>
  <si>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</si>
  <si>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</si>
  <si>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</si>
  <si>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</si>
  <si>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</si>
  <si>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</si>
  <si>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</si>
  <si>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</si>
  <si>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</si>
  <si>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</si>
  <si>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</si>
  <si>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</si>
  <si>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</si>
  <si>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</si>
  <si>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</si>
  <si>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</si>
  <si>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</si>
  <si>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</si>
  <si>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</si>
  <si>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</si>
  <si>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</si>
  <si>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</si>
  <si>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</si>
  <si>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</si>
  <si>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</si>
  <si>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</si>
  <si>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</si>
  <si>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</si>
  <si>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</si>
  <si>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</si>
  <si>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</si>
  <si>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</si>
  <si>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</si>
  <si>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</si>
  <si>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</si>
  <si>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</si>
  <si>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</si>
  <si>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</si>
  <si>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</si>
  <si>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</si>
  <si>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</si>
  <si>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</si>
  <si>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</si>
  <si>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</si>
  <si>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</si>
  <si>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</si>
  <si>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</si>
  <si>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</si>
  <si>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</si>
  <si>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</si>
  <si>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</si>
  <si>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</si>
  <si>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</si>
  <si>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</si>
  <si>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</si>
  <si>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</si>
  <si>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</si>
  <si>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</si>
  <si>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</si>
  <si>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</si>
  <si>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</si>
  <si>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</si>
  <si>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</si>
  <si>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</si>
  <si>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</si>
  <si>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</si>
  <si>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</si>
  <si>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</si>
  <si>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</si>
  <si>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</si>
  <si>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</si>
  <si>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</si>
  <si>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</si>
  <si>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</si>
  <si>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</si>
  <si>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</si>
  <si>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</si>
  <si>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</si>
  <si>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</si>
  <si>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</si>
  <si>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</si>
  <si>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</si>
  <si>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</si>
  <si>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</si>
  <si>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</si>
  <si>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</si>
  <si>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</si>
  <si>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</si>
  <si>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</si>
  <si>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</si>
  <si>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</si>
  <si>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</si>
  <si>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</si>
  <si>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</si>
  <si>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</si>
  <si>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</si>
  <si>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</si>
  <si>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</si>
  <si>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</si>
  <si>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</si>
  <si>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</si>
  <si>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</si>
  <si>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</si>
  <si>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</si>
  <si>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</si>
  <si>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</si>
  <si>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</si>
  <si>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</si>
  <si>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</si>
  <si>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</si>
  <si>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</si>
  <si>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</si>
  <si>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</si>
  <si>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</si>
  <si>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</si>
  <si>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</si>
  <si>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</si>
  <si>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</si>
  <si>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</si>
  <si>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</si>
  <si>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</si>
  <si>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</si>
  <si>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</si>
  <si>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</si>
  <si>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</si>
  <si>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</si>
  <si>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Universidad de Guanajuato</t>
  </si>
  <si>
    <t>NO APLICA, La Universidad de Guanajuato no tiene balance presupuesrario negativo.</t>
  </si>
  <si>
    <t>NO APLICA, el periodo a reportar no corresponde al cierre del ejercicio.</t>
  </si>
  <si>
    <t>NO APLICA, la Universidad de Guanajuato no tiene contratada Deuda Pública ni Obligaciones.</t>
  </si>
  <si>
    <t>Correspondiente 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</si>
</sst>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2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4" fontId="2" fillId="0" borderId="0" xfId="0" applyNumberFormat="1" applyFont="1"/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/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149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153</v>
      </c>
      <c r="B3" s="24"/>
      <c r="C3" s="25" t="s">
        <v>4</v>
      </c>
      <c r="D3" s="27">
        <v>2</v>
      </c>
    </row>
    <row r="4" spans="1:4" x14ac:dyDescent="0.2">
      <c r="A4" s="71" t="s">
        <v>5</v>
      </c>
      <c r="B4" s="72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B5" sqref="B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Universidad de Guanajuato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30 de junio de 2025</v>
      </c>
      <c r="C3" s="73"/>
      <c r="D3" s="73"/>
      <c r="E3" s="40" t="s">
        <v>4</v>
      </c>
      <c r="F3" s="41">
        <f>'Notas de Disciplina Financiera'!D3</f>
        <v>2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2" spans="1:6" x14ac:dyDescent="0.2">
      <c r="C12" s="1" t="s">
        <v>150</v>
      </c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6"/>
  <sheetViews>
    <sheetView showGridLines="0" topLeftCell="B1" zoomScaleNormal="100" workbookViewId="0">
      <selection activeCell="E1" sqref="E1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.1640625" style="1" bestFit="1" customWidth="1"/>
    <col min="4" max="7" width="16.5" style="1" bestFit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3" t="str">
        <f>'Notas de Disciplina Financiera'!A1</f>
        <v>Universidad de Guanajuato</v>
      </c>
      <c r="C1" s="73"/>
      <c r="D1" s="73"/>
      <c r="E1" s="40" t="s">
        <v>0</v>
      </c>
      <c r="F1" s="41">
        <f>'Notas de Disciplina Financiera'!D1</f>
        <v>2025</v>
      </c>
    </row>
    <row r="2" spans="1:9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9" x14ac:dyDescent="0.2">
      <c r="B3" s="73" t="str">
        <f>'Notas de Disciplina Financiera'!A3</f>
        <v>Correspondiente del 01 de enero al 30 de junio de 2025</v>
      </c>
      <c r="C3" s="73"/>
      <c r="D3" s="73"/>
      <c r="E3" s="40" t="s">
        <v>4</v>
      </c>
      <c r="F3" s="41">
        <f>'Notas de Disciplina Financiera'!D3</f>
        <v>2</v>
      </c>
    </row>
    <row r="5" spans="1:9" x14ac:dyDescent="0.2">
      <c r="B5" s="43" t="s">
        <v>25</v>
      </c>
    </row>
    <row r="6" spans="1:9" x14ac:dyDescent="0.2">
      <c r="B6" s="79" t="str">
        <f>B1</f>
        <v>Universidad de Guanajuato</v>
      </c>
      <c r="C6" s="79"/>
      <c r="D6" s="79"/>
      <c r="E6" s="79"/>
      <c r="F6" s="79"/>
      <c r="G6" s="79"/>
      <c r="H6" s="79"/>
      <c r="I6" s="79"/>
    </row>
    <row r="7" spans="1:9" x14ac:dyDescent="0.2">
      <c r="B7" s="74" t="s">
        <v>26</v>
      </c>
      <c r="C7" s="74"/>
      <c r="D7" s="74"/>
      <c r="E7" s="74"/>
      <c r="F7" s="74"/>
      <c r="G7" s="74"/>
      <c r="H7" s="74"/>
      <c r="I7" s="74"/>
    </row>
    <row r="8" spans="1:9" x14ac:dyDescent="0.2">
      <c r="B8" s="74" t="s">
        <v>27</v>
      </c>
      <c r="C8" s="74"/>
      <c r="D8" s="74"/>
      <c r="E8" s="74"/>
      <c r="F8" s="74"/>
      <c r="G8" s="74"/>
      <c r="H8" s="74"/>
      <c r="I8" s="74"/>
    </row>
    <row r="9" spans="1:9" x14ac:dyDescent="0.2">
      <c r="B9" s="74" t="str">
        <f>B3</f>
        <v>Correspondiente del 01 de enero al 30 de junio de 2025</v>
      </c>
      <c r="C9" s="74"/>
      <c r="D9" s="74"/>
      <c r="E9" s="74"/>
      <c r="F9" s="74"/>
      <c r="G9" s="74"/>
      <c r="H9" s="74"/>
      <c r="I9" s="74"/>
    </row>
    <row r="10" spans="1:9" x14ac:dyDescent="0.2">
      <c r="B10" s="75" t="s">
        <v>28</v>
      </c>
      <c r="C10" s="75"/>
      <c r="D10" s="75"/>
      <c r="E10" s="75"/>
      <c r="F10" s="75"/>
      <c r="G10" s="75"/>
      <c r="H10" s="75"/>
      <c r="I10" s="75"/>
    </row>
    <row r="11" spans="1:9" x14ac:dyDescent="0.2">
      <c r="B11" s="9"/>
      <c r="C11" s="9"/>
      <c r="D11" s="76" t="s">
        <v>29</v>
      </c>
      <c r="E11" s="77"/>
      <c r="F11" s="77"/>
      <c r="G11" s="77"/>
      <c r="H11" s="78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f>+C14+C22+C32+C42+C52+C62+C65+C74+C78</f>
        <v>1967700759.9999995</v>
      </c>
      <c r="D13" s="3">
        <f t="shared" ref="D13:I13" si="0">+D14+D22+D32+D42+D52+D62+D65+D74+D78</f>
        <v>406213752.39999992</v>
      </c>
      <c r="E13" s="3">
        <f t="shared" si="0"/>
        <v>47922309.770000003</v>
      </c>
      <c r="F13" s="3">
        <f t="shared" si="0"/>
        <v>1044958669.5599996</v>
      </c>
      <c r="G13" s="3">
        <f t="shared" si="0"/>
        <v>1044958669.5600001</v>
      </c>
      <c r="H13" s="3">
        <f t="shared" si="0"/>
        <v>358291442.62999946</v>
      </c>
      <c r="I13" s="3">
        <f t="shared" si="0"/>
        <v>2325992202.6299992</v>
      </c>
    </row>
    <row r="14" spans="1:9" x14ac:dyDescent="0.2">
      <c r="B14" s="17" t="s">
        <v>39</v>
      </c>
      <c r="C14" s="3">
        <f>SUM(C15:C21)</f>
        <v>1515151400.8699996</v>
      </c>
      <c r="D14" s="3">
        <f t="shared" ref="D14:I14" si="1">SUM(D15:D21)</f>
        <v>134629564.85999998</v>
      </c>
      <c r="E14" s="3">
        <f t="shared" si="1"/>
        <v>46893204.660000004</v>
      </c>
      <c r="F14" s="3">
        <f t="shared" si="1"/>
        <v>684316473.59999967</v>
      </c>
      <c r="G14" s="3">
        <f t="shared" si="1"/>
        <v>675870464.56000006</v>
      </c>
      <c r="H14" s="3">
        <f t="shared" si="1"/>
        <v>96182369.239999563</v>
      </c>
      <c r="I14" s="3">
        <f t="shared" si="1"/>
        <v>1611333770.1099992</v>
      </c>
    </row>
    <row r="15" spans="1:9" x14ac:dyDescent="0.2">
      <c r="B15" s="16" t="s">
        <v>40</v>
      </c>
      <c r="C15" s="4">
        <v>232150035.32000002</v>
      </c>
      <c r="D15" s="4">
        <v>0</v>
      </c>
      <c r="E15" s="4">
        <v>0</v>
      </c>
      <c r="F15" s="4">
        <v>70578785.969999999</v>
      </c>
      <c r="G15" s="4">
        <v>73689625.730000004</v>
      </c>
      <c r="H15" s="4">
        <f>+D15-E15+F15-G15</f>
        <v>-3110839.7600000054</v>
      </c>
      <c r="I15" s="4">
        <f>+C15+H15</f>
        <v>229039195.56</v>
      </c>
    </row>
    <row r="16" spans="1:9" x14ac:dyDescent="0.2">
      <c r="B16" s="16" t="s">
        <v>41</v>
      </c>
      <c r="C16" s="4">
        <v>346186092.81</v>
      </c>
      <c r="D16" s="4">
        <v>182619.82</v>
      </c>
      <c r="E16" s="4">
        <v>0</v>
      </c>
      <c r="F16" s="4">
        <v>230585880.33999977</v>
      </c>
      <c r="G16" s="4">
        <v>196855313.49000001</v>
      </c>
      <c r="H16" s="4">
        <f t="shared" ref="H16:H21" si="2">+D16-E16+F16-G16</f>
        <v>33913186.669999748</v>
      </c>
      <c r="I16" s="4">
        <f t="shared" ref="I16:I21" si="3">+C16+H16</f>
        <v>380099279.47999978</v>
      </c>
    </row>
    <row r="17" spans="2:9" x14ac:dyDescent="0.2">
      <c r="B17" s="16" t="s">
        <v>42</v>
      </c>
      <c r="C17" s="4">
        <v>111470060.53999992</v>
      </c>
      <c r="D17" s="4">
        <v>0</v>
      </c>
      <c r="E17" s="4">
        <v>0</v>
      </c>
      <c r="F17" s="4">
        <v>33395248.879999999</v>
      </c>
      <c r="G17" s="4">
        <v>21737777.079999998</v>
      </c>
      <c r="H17" s="4">
        <f t="shared" si="2"/>
        <v>11657471.800000001</v>
      </c>
      <c r="I17" s="4">
        <f t="shared" si="3"/>
        <v>123127532.33999991</v>
      </c>
    </row>
    <row r="18" spans="2:9" x14ac:dyDescent="0.2">
      <c r="B18" s="16" t="s">
        <v>43</v>
      </c>
      <c r="C18" s="4">
        <v>320507689.92999995</v>
      </c>
      <c r="D18" s="4">
        <v>76559194.950000003</v>
      </c>
      <c r="E18" s="4">
        <v>46499689.200000003</v>
      </c>
      <c r="F18" s="4">
        <v>231095967.17999983</v>
      </c>
      <c r="G18" s="4">
        <v>222363268.12</v>
      </c>
      <c r="H18" s="4">
        <f t="shared" si="2"/>
        <v>38792204.809999824</v>
      </c>
      <c r="I18" s="4">
        <f t="shared" si="3"/>
        <v>359299894.73999977</v>
      </c>
    </row>
    <row r="19" spans="2:9" x14ac:dyDescent="0.2">
      <c r="B19" s="16" t="s">
        <v>44</v>
      </c>
      <c r="C19" s="4">
        <v>291497040.00999999</v>
      </c>
      <c r="D19" s="4">
        <v>8108542.9500000002</v>
      </c>
      <c r="E19" s="4">
        <v>0</v>
      </c>
      <c r="F19" s="4">
        <v>77661982.049999997</v>
      </c>
      <c r="G19" s="4">
        <v>90338658.209999993</v>
      </c>
      <c r="H19" s="4">
        <f t="shared" si="2"/>
        <v>-4568133.2099999934</v>
      </c>
      <c r="I19" s="4">
        <f t="shared" si="3"/>
        <v>286928906.80000001</v>
      </c>
    </row>
    <row r="20" spans="2:9" x14ac:dyDescent="0.2">
      <c r="B20" s="16" t="s">
        <v>45</v>
      </c>
      <c r="C20" s="4">
        <v>64483149.38000001</v>
      </c>
      <c r="D20" s="4">
        <v>3334076.54</v>
      </c>
      <c r="E20" s="4">
        <v>393515.46</v>
      </c>
      <c r="F20" s="4">
        <v>36305.839999999997</v>
      </c>
      <c r="G20" s="4">
        <v>21993206.350000001</v>
      </c>
      <c r="H20" s="4">
        <f t="shared" si="2"/>
        <v>-19016339.43</v>
      </c>
      <c r="I20" s="4">
        <f t="shared" si="3"/>
        <v>45466809.95000001</v>
      </c>
    </row>
    <row r="21" spans="2:9" x14ac:dyDescent="0.2">
      <c r="B21" s="16" t="s">
        <v>46</v>
      </c>
      <c r="C21" s="4">
        <v>148857332.87999964</v>
      </c>
      <c r="D21" s="4">
        <v>46445130.599999972</v>
      </c>
      <c r="E21" s="4">
        <v>0</v>
      </c>
      <c r="F21" s="4">
        <v>40962303.340000026</v>
      </c>
      <c r="G21" s="4">
        <v>48892615.579999998</v>
      </c>
      <c r="H21" s="4">
        <f t="shared" si="2"/>
        <v>38514818.359999999</v>
      </c>
      <c r="I21" s="4">
        <f t="shared" si="3"/>
        <v>187372151.23999965</v>
      </c>
    </row>
    <row r="22" spans="2:9" x14ac:dyDescent="0.2">
      <c r="B22" s="17" t="s">
        <v>47</v>
      </c>
      <c r="C22" s="3">
        <f>SUM(C23:C31)</f>
        <v>77678001.639999971</v>
      </c>
      <c r="D22" s="3">
        <f t="shared" ref="D22:I22" si="4">SUM(D23:D31)</f>
        <v>52034737.099999957</v>
      </c>
      <c r="E22" s="3">
        <f t="shared" si="4"/>
        <v>296387.96000000002</v>
      </c>
      <c r="F22" s="3">
        <f t="shared" si="4"/>
        <v>60766831.36999999</v>
      </c>
      <c r="G22" s="3">
        <f t="shared" si="4"/>
        <v>86671443.099999994</v>
      </c>
      <c r="H22" s="3">
        <f t="shared" si="4"/>
        <v>25833737.409999944</v>
      </c>
      <c r="I22" s="3">
        <f t="shared" si="4"/>
        <v>103511739.04999991</v>
      </c>
    </row>
    <row r="23" spans="2:9" x14ac:dyDescent="0.2">
      <c r="B23" s="16" t="s">
        <v>48</v>
      </c>
      <c r="C23" s="4">
        <v>34964436.439999983</v>
      </c>
      <c r="D23" s="4">
        <v>50865496.979999959</v>
      </c>
      <c r="E23" s="4">
        <v>258486.23</v>
      </c>
      <c r="F23" s="4">
        <v>29067815.949999984</v>
      </c>
      <c r="G23" s="4">
        <v>61008428.240000002</v>
      </c>
      <c r="H23" s="4">
        <f>+D23-E23+F23-G23</f>
        <v>18666398.459999941</v>
      </c>
      <c r="I23" s="4">
        <f>+C23+H23</f>
        <v>53630834.899999924</v>
      </c>
    </row>
    <row r="24" spans="2:9" x14ac:dyDescent="0.2">
      <c r="B24" s="16" t="s">
        <v>49</v>
      </c>
      <c r="C24" s="4">
        <v>8767455.3999999985</v>
      </c>
      <c r="D24" s="4">
        <v>1112.56</v>
      </c>
      <c r="E24" s="4">
        <v>0</v>
      </c>
      <c r="F24" s="4">
        <v>4226231.5799999991</v>
      </c>
      <c r="G24" s="4">
        <v>3238094.2700000005</v>
      </c>
      <c r="H24" s="4">
        <f t="shared" ref="H24:H31" si="5">+D24-E24+F24-G24</f>
        <v>989249.86999999825</v>
      </c>
      <c r="I24" s="4">
        <f t="shared" ref="I24:I31" si="6">+C24+H24</f>
        <v>9756705.2699999958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5"/>
        <v>0</v>
      </c>
      <c r="I25" s="4">
        <f t="shared" si="6"/>
        <v>0</v>
      </c>
    </row>
    <row r="26" spans="2:9" x14ac:dyDescent="0.2">
      <c r="B26" s="16" t="s">
        <v>51</v>
      </c>
      <c r="C26" s="4">
        <v>5921389.9899999993</v>
      </c>
      <c r="D26" s="4">
        <v>46326.01</v>
      </c>
      <c r="E26" s="4">
        <v>37488.29</v>
      </c>
      <c r="F26" s="4">
        <v>4502902.290000001</v>
      </c>
      <c r="G26" s="4">
        <v>4656386.9700000025</v>
      </c>
      <c r="H26" s="4">
        <f t="shared" si="5"/>
        <v>-144646.96000000183</v>
      </c>
      <c r="I26" s="4">
        <f t="shared" si="6"/>
        <v>5776743.0299999975</v>
      </c>
    </row>
    <row r="27" spans="2:9" x14ac:dyDescent="0.2">
      <c r="B27" s="16" t="s">
        <v>52</v>
      </c>
      <c r="C27" s="4">
        <v>7627852.4000000004</v>
      </c>
      <c r="D27" s="4">
        <v>616496.80000000016</v>
      </c>
      <c r="E27" s="4">
        <v>102.84</v>
      </c>
      <c r="F27" s="4">
        <v>9919922.5700000022</v>
      </c>
      <c r="G27" s="4">
        <v>7693226.4300000006</v>
      </c>
      <c r="H27" s="4">
        <f t="shared" si="5"/>
        <v>2843090.1000000024</v>
      </c>
      <c r="I27" s="4">
        <f t="shared" si="6"/>
        <v>10470942.500000004</v>
      </c>
    </row>
    <row r="28" spans="2:9" x14ac:dyDescent="0.2">
      <c r="B28" s="16" t="s">
        <v>53</v>
      </c>
      <c r="C28" s="4">
        <v>10176459.890000001</v>
      </c>
      <c r="D28" s="4">
        <v>25000</v>
      </c>
      <c r="E28" s="4">
        <v>0</v>
      </c>
      <c r="F28" s="4">
        <v>3114871.1500000004</v>
      </c>
      <c r="G28" s="4">
        <v>2725368.0699999989</v>
      </c>
      <c r="H28" s="4">
        <f t="shared" si="5"/>
        <v>414503.08000000147</v>
      </c>
      <c r="I28" s="4">
        <f t="shared" si="6"/>
        <v>10590962.970000003</v>
      </c>
    </row>
    <row r="29" spans="2:9" x14ac:dyDescent="0.2">
      <c r="B29" s="16" t="s">
        <v>54</v>
      </c>
      <c r="C29" s="4">
        <v>6454479.9700000007</v>
      </c>
      <c r="D29" s="4">
        <v>324000</v>
      </c>
      <c r="E29" s="4">
        <v>0</v>
      </c>
      <c r="F29" s="4">
        <v>7176223.5200000023</v>
      </c>
      <c r="G29" s="4">
        <v>5457983.8000000007</v>
      </c>
      <c r="H29" s="4">
        <f t="shared" si="5"/>
        <v>2042239.7200000016</v>
      </c>
      <c r="I29" s="4">
        <f t="shared" si="6"/>
        <v>8496719.6900000013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9" x14ac:dyDescent="0.2">
      <c r="B31" s="16" t="s">
        <v>56</v>
      </c>
      <c r="C31" s="4">
        <v>3765927.5499999993</v>
      </c>
      <c r="D31" s="4">
        <v>156304.75</v>
      </c>
      <c r="E31" s="4">
        <v>310.60000000000002</v>
      </c>
      <c r="F31" s="4">
        <v>2758864.3099999996</v>
      </c>
      <c r="G31" s="4">
        <v>1891955.3199999998</v>
      </c>
      <c r="H31" s="4">
        <f t="shared" si="5"/>
        <v>1022903.1399999997</v>
      </c>
      <c r="I31" s="4">
        <f t="shared" si="6"/>
        <v>4788830.6899999995</v>
      </c>
    </row>
    <row r="32" spans="2:9" x14ac:dyDescent="0.2">
      <c r="B32" s="17" t="s">
        <v>57</v>
      </c>
      <c r="C32" s="3">
        <f>SUM(C33:C41)</f>
        <v>243654370.86000007</v>
      </c>
      <c r="D32" s="3">
        <f t="shared" ref="D32:I32" si="7">SUM(D33:D41)</f>
        <v>93013394.980000004</v>
      </c>
      <c r="E32" s="3">
        <f t="shared" si="7"/>
        <v>311887.48999999993</v>
      </c>
      <c r="F32" s="3">
        <f t="shared" si="7"/>
        <v>144365245.95999998</v>
      </c>
      <c r="G32" s="3">
        <f t="shared" si="7"/>
        <v>145470237.35999998</v>
      </c>
      <c r="H32" s="3">
        <f t="shared" si="7"/>
        <v>91596516.089999974</v>
      </c>
      <c r="I32" s="3">
        <f t="shared" si="7"/>
        <v>335250886.94999999</v>
      </c>
    </row>
    <row r="33" spans="2:9" x14ac:dyDescent="0.2">
      <c r="B33" s="16" t="s">
        <v>58</v>
      </c>
      <c r="C33" s="4">
        <v>16764765.33</v>
      </c>
      <c r="D33" s="4">
        <v>30809919.84</v>
      </c>
      <c r="E33" s="4">
        <v>285198.19999999995</v>
      </c>
      <c r="F33" s="4">
        <v>7133698.6799999997</v>
      </c>
      <c r="G33" s="4">
        <v>15525966.26999999</v>
      </c>
      <c r="H33" s="4">
        <f>+D33-E33+F33-G33</f>
        <v>22132454.050000012</v>
      </c>
      <c r="I33" s="4">
        <f>+C33+H33</f>
        <v>38897219.38000001</v>
      </c>
    </row>
    <row r="34" spans="2:9" x14ac:dyDescent="0.2">
      <c r="B34" s="16" t="s">
        <v>59</v>
      </c>
      <c r="C34" s="4">
        <v>28387066.52</v>
      </c>
      <c r="D34" s="4">
        <v>207170</v>
      </c>
      <c r="E34" s="4">
        <v>2380</v>
      </c>
      <c r="F34" s="4">
        <v>10056947.290000003</v>
      </c>
      <c r="G34" s="4">
        <v>8816905.7500000019</v>
      </c>
      <c r="H34" s="4">
        <f t="shared" ref="H34:H41" si="8">+D34-E34+F34-G34</f>
        <v>1444831.540000001</v>
      </c>
      <c r="I34" s="4">
        <f t="shared" ref="I34:I41" si="9">+C34+H34</f>
        <v>29831898.060000002</v>
      </c>
    </row>
    <row r="35" spans="2:9" x14ac:dyDescent="0.2">
      <c r="B35" s="16" t="s">
        <v>60</v>
      </c>
      <c r="C35" s="4">
        <v>43990438.659999982</v>
      </c>
      <c r="D35" s="4">
        <v>24765745.329999998</v>
      </c>
      <c r="E35" s="4">
        <v>13967.85</v>
      </c>
      <c r="F35" s="4">
        <v>23336495.52999999</v>
      </c>
      <c r="G35" s="4">
        <v>20310299.979999993</v>
      </c>
      <c r="H35" s="4">
        <f t="shared" si="8"/>
        <v>27777973.029999997</v>
      </c>
      <c r="I35" s="4">
        <f t="shared" si="9"/>
        <v>71768411.689999983</v>
      </c>
    </row>
    <row r="36" spans="2:9" x14ac:dyDescent="0.2">
      <c r="B36" s="16" t="s">
        <v>61</v>
      </c>
      <c r="C36" s="4">
        <v>8378850.9200000018</v>
      </c>
      <c r="D36" s="4">
        <v>203993.56999999998</v>
      </c>
      <c r="E36" s="4">
        <v>70.91</v>
      </c>
      <c r="F36" s="4">
        <v>4675336.0700000012</v>
      </c>
      <c r="G36" s="4">
        <v>461625.55</v>
      </c>
      <c r="H36" s="4">
        <f t="shared" si="8"/>
        <v>4417633.1800000016</v>
      </c>
      <c r="I36" s="4">
        <f t="shared" si="9"/>
        <v>12796484.100000003</v>
      </c>
    </row>
    <row r="37" spans="2:9" x14ac:dyDescent="0.2">
      <c r="B37" s="16" t="s">
        <v>62</v>
      </c>
      <c r="C37" s="4">
        <v>57980177.120000012</v>
      </c>
      <c r="D37" s="4">
        <v>35082736.879999995</v>
      </c>
      <c r="E37" s="4">
        <v>758</v>
      </c>
      <c r="F37" s="4">
        <v>46243420.359999999</v>
      </c>
      <c r="G37" s="4">
        <v>55346079.63000004</v>
      </c>
      <c r="H37" s="4">
        <f t="shared" si="8"/>
        <v>25979319.609999955</v>
      </c>
      <c r="I37" s="4">
        <f t="shared" si="9"/>
        <v>83959496.729999959</v>
      </c>
    </row>
    <row r="38" spans="2:9" x14ac:dyDescent="0.2">
      <c r="B38" s="16" t="s">
        <v>63</v>
      </c>
      <c r="C38" s="4">
        <v>11155383.080000002</v>
      </c>
      <c r="D38" s="4">
        <v>110169.39</v>
      </c>
      <c r="E38" s="4">
        <v>2769.39</v>
      </c>
      <c r="F38" s="4">
        <v>10713372.209999999</v>
      </c>
      <c r="G38" s="4">
        <v>10051405.859999999</v>
      </c>
      <c r="H38" s="4">
        <f t="shared" si="8"/>
        <v>769366.34999999963</v>
      </c>
      <c r="I38" s="4">
        <f t="shared" si="9"/>
        <v>11924749.430000002</v>
      </c>
    </row>
    <row r="39" spans="2:9" x14ac:dyDescent="0.2">
      <c r="B39" s="16" t="s">
        <v>64</v>
      </c>
      <c r="C39" s="4">
        <v>16108105.300000003</v>
      </c>
      <c r="D39" s="4">
        <v>338017.19</v>
      </c>
      <c r="E39" s="4">
        <v>615.11</v>
      </c>
      <c r="F39" s="4">
        <v>13337754.09</v>
      </c>
      <c r="G39" s="4">
        <v>11010887.869999986</v>
      </c>
      <c r="H39" s="4">
        <f t="shared" si="8"/>
        <v>2664268.3000000138</v>
      </c>
      <c r="I39" s="4">
        <f t="shared" si="9"/>
        <v>18772373.600000016</v>
      </c>
    </row>
    <row r="40" spans="2:9" x14ac:dyDescent="0.2">
      <c r="B40" s="16" t="s">
        <v>65</v>
      </c>
      <c r="C40" s="4">
        <v>29127194.989999998</v>
      </c>
      <c r="D40" s="4">
        <v>1432443.63</v>
      </c>
      <c r="E40" s="4">
        <v>6128.0300000000007</v>
      </c>
      <c r="F40" s="4">
        <v>18928369.199999996</v>
      </c>
      <c r="G40" s="4">
        <v>14565991.84</v>
      </c>
      <c r="H40" s="4">
        <f t="shared" si="8"/>
        <v>5788692.9599999972</v>
      </c>
      <c r="I40" s="4">
        <f t="shared" si="9"/>
        <v>34915887.949999996</v>
      </c>
    </row>
    <row r="41" spans="2:9" x14ac:dyDescent="0.2">
      <c r="B41" s="16" t="s">
        <v>66</v>
      </c>
      <c r="C41" s="4">
        <v>31762388.940000013</v>
      </c>
      <c r="D41" s="4">
        <v>63199.15</v>
      </c>
      <c r="E41" s="4">
        <v>0</v>
      </c>
      <c r="F41" s="4">
        <v>9939852.5299999975</v>
      </c>
      <c r="G41" s="4">
        <v>9381074.6099999957</v>
      </c>
      <c r="H41" s="4">
        <f t="shared" si="8"/>
        <v>621977.07000000216</v>
      </c>
      <c r="I41" s="4">
        <f t="shared" si="9"/>
        <v>32384366.010000013</v>
      </c>
    </row>
    <row r="42" spans="2:9" x14ac:dyDescent="0.2">
      <c r="B42" s="17" t="s">
        <v>67</v>
      </c>
      <c r="C42" s="3">
        <f>SUM(C43:C51)</f>
        <v>79510009.560000002</v>
      </c>
      <c r="D42" s="3">
        <f t="shared" ref="D42:I42" si="10">SUM(D43:D51)</f>
        <v>14909872.620000001</v>
      </c>
      <c r="E42" s="3">
        <f t="shared" si="10"/>
        <v>0</v>
      </c>
      <c r="F42" s="3">
        <f t="shared" si="10"/>
        <v>71451757.159999996</v>
      </c>
      <c r="G42" s="3">
        <f t="shared" si="10"/>
        <v>65479242.420000002</v>
      </c>
      <c r="H42" s="3">
        <f t="shared" si="10"/>
        <v>20882387.359999999</v>
      </c>
      <c r="I42" s="3">
        <f t="shared" si="10"/>
        <v>100392396.92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>+D43-E43+F43-G43</f>
        <v>0</v>
      </c>
      <c r="I43" s="4">
        <f>+C43+H43</f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ref="H44:H51" si="11">+D44-E44+F44-G44</f>
        <v>0</v>
      </c>
      <c r="I44" s="4">
        <f t="shared" ref="I44:I51" si="12">+C44+H44</f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0</v>
      </c>
    </row>
    <row r="46" spans="2:9" x14ac:dyDescent="0.2">
      <c r="B46" s="16" t="s">
        <v>71</v>
      </c>
      <c r="C46" s="4">
        <v>79510009.560000002</v>
      </c>
      <c r="D46" s="4">
        <v>14909872.620000001</v>
      </c>
      <c r="E46" s="4">
        <v>0</v>
      </c>
      <c r="F46" s="4">
        <v>71451757.159999996</v>
      </c>
      <c r="G46" s="4">
        <v>65479242.420000002</v>
      </c>
      <c r="H46" s="4">
        <f t="shared" si="11"/>
        <v>20882387.359999999</v>
      </c>
      <c r="I46" s="4">
        <f t="shared" si="12"/>
        <v>100392396.92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77</v>
      </c>
      <c r="C52" s="3">
        <f>SUM(C53:C61)</f>
        <v>42977314.219999999</v>
      </c>
      <c r="D52" s="3">
        <f t="shared" ref="D52:I52" si="13">SUM(D53:D61)</f>
        <v>67087537.829999998</v>
      </c>
      <c r="E52" s="3">
        <f t="shared" si="13"/>
        <v>420829.66</v>
      </c>
      <c r="F52" s="3">
        <f t="shared" si="13"/>
        <v>50398757.020000003</v>
      </c>
      <c r="G52" s="3">
        <f t="shared" si="13"/>
        <v>54403949.600000009</v>
      </c>
      <c r="H52" s="3">
        <f t="shared" si="13"/>
        <v>62661515.589999989</v>
      </c>
      <c r="I52" s="3">
        <f t="shared" si="13"/>
        <v>105638829.80999999</v>
      </c>
    </row>
    <row r="53" spans="2:9" x14ac:dyDescent="0.2">
      <c r="B53" s="16" t="s">
        <v>78</v>
      </c>
      <c r="C53" s="4">
        <v>28388188.599999998</v>
      </c>
      <c r="D53" s="4">
        <v>53627543.869999997</v>
      </c>
      <c r="E53" s="4">
        <v>420829.66</v>
      </c>
      <c r="F53" s="4">
        <v>31219324.669999994</v>
      </c>
      <c r="G53" s="4">
        <v>32558776.300000008</v>
      </c>
      <c r="H53" s="4">
        <f>+D53-E53+F53-G53</f>
        <v>51867262.579999983</v>
      </c>
      <c r="I53" s="4">
        <f>+C53+H53</f>
        <v>80255451.179999977</v>
      </c>
    </row>
    <row r="54" spans="2:9" x14ac:dyDescent="0.2">
      <c r="B54" s="16" t="s">
        <v>79</v>
      </c>
      <c r="C54" s="4">
        <v>5073858.3199999994</v>
      </c>
      <c r="D54" s="4">
        <v>182736.05</v>
      </c>
      <c r="E54" s="4">
        <v>0</v>
      </c>
      <c r="F54" s="4">
        <v>6098156.9800000014</v>
      </c>
      <c r="G54" s="4">
        <v>4655117.43</v>
      </c>
      <c r="H54" s="4">
        <f t="shared" ref="H54:H61" si="14">+D54-E54+F54-G54</f>
        <v>1625775.6000000015</v>
      </c>
      <c r="I54" s="4">
        <f t="shared" ref="I54:I61" si="15">+C54+H54</f>
        <v>6699633.9200000009</v>
      </c>
    </row>
    <row r="55" spans="2:9" x14ac:dyDescent="0.2">
      <c r="B55" s="16" t="s">
        <v>80</v>
      </c>
      <c r="C55" s="4">
        <v>4879539.1899999995</v>
      </c>
      <c r="D55" s="4">
        <v>4714797.91</v>
      </c>
      <c r="E55" s="4">
        <v>0</v>
      </c>
      <c r="F55" s="4">
        <v>7118207.0300000012</v>
      </c>
      <c r="G55" s="4">
        <v>8357697.7300000014</v>
      </c>
      <c r="H55" s="4">
        <f t="shared" si="14"/>
        <v>3475307.21</v>
      </c>
      <c r="I55" s="4">
        <f t="shared" si="15"/>
        <v>8354846.3999999994</v>
      </c>
    </row>
    <row r="56" spans="2:9" x14ac:dyDescent="0.2">
      <c r="B56" s="16" t="s">
        <v>81</v>
      </c>
      <c r="C56" s="4">
        <v>1339653</v>
      </c>
      <c r="D56" s="4">
        <v>0</v>
      </c>
      <c r="E56" s="4">
        <v>0</v>
      </c>
      <c r="F56" s="4">
        <v>656792.78</v>
      </c>
      <c r="G56" s="4">
        <v>226049</v>
      </c>
      <c r="H56" s="4">
        <f t="shared" si="14"/>
        <v>430743.78</v>
      </c>
      <c r="I56" s="4">
        <f t="shared" si="15"/>
        <v>1770396.78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14"/>
        <v>0</v>
      </c>
      <c r="I57" s="4">
        <f t="shared" si="15"/>
        <v>0</v>
      </c>
    </row>
    <row r="58" spans="2:9" x14ac:dyDescent="0.2">
      <c r="B58" s="16" t="s">
        <v>83</v>
      </c>
      <c r="C58" s="4">
        <v>3250619.46</v>
      </c>
      <c r="D58" s="4">
        <v>5014000</v>
      </c>
      <c r="E58" s="4">
        <v>0</v>
      </c>
      <c r="F58" s="4">
        <v>5022150.3000000007</v>
      </c>
      <c r="G58" s="4">
        <v>5840293.4899999993</v>
      </c>
      <c r="H58" s="4">
        <f t="shared" si="14"/>
        <v>4195856.8100000015</v>
      </c>
      <c r="I58" s="4">
        <f t="shared" si="15"/>
        <v>7446476.2700000014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36000</v>
      </c>
      <c r="G59" s="4">
        <v>0</v>
      </c>
      <c r="H59" s="4">
        <f t="shared" si="14"/>
        <v>36000</v>
      </c>
      <c r="I59" s="4">
        <f t="shared" si="15"/>
        <v>36000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0</v>
      </c>
    </row>
    <row r="61" spans="2:9" x14ac:dyDescent="0.2">
      <c r="B61" s="16" t="s">
        <v>86</v>
      </c>
      <c r="C61" s="4">
        <v>45455.65</v>
      </c>
      <c r="D61" s="4">
        <v>3548460</v>
      </c>
      <c r="E61" s="4">
        <v>0</v>
      </c>
      <c r="F61" s="4">
        <v>248125.25999999998</v>
      </c>
      <c r="G61" s="4">
        <v>2766015.65</v>
      </c>
      <c r="H61" s="4">
        <f t="shared" si="14"/>
        <v>1030569.6099999999</v>
      </c>
      <c r="I61" s="4">
        <f t="shared" si="15"/>
        <v>1076025.2599999998</v>
      </c>
    </row>
    <row r="62" spans="2:9" x14ac:dyDescent="0.2">
      <c r="B62" s="17" t="s">
        <v>87</v>
      </c>
      <c r="C62" s="3">
        <f>SUM(C63:C65)</f>
        <v>8729662.8499999996</v>
      </c>
      <c r="D62" s="3">
        <f t="shared" ref="D62:I62" si="16">SUM(D63:D65)</f>
        <v>44538645.00999999</v>
      </c>
      <c r="E62" s="3">
        <f t="shared" si="16"/>
        <v>0</v>
      </c>
      <c r="F62" s="3">
        <f t="shared" si="16"/>
        <v>33659604.450000003</v>
      </c>
      <c r="G62" s="3">
        <f t="shared" si="16"/>
        <v>17063332.52</v>
      </c>
      <c r="H62" s="3">
        <f t="shared" si="16"/>
        <v>61134916.939999998</v>
      </c>
      <c r="I62" s="3">
        <f t="shared" si="16"/>
        <v>69864579.789999992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>+D63-E63+F63-G63</f>
        <v>0</v>
      </c>
      <c r="I63" s="4">
        <v>0</v>
      </c>
    </row>
    <row r="64" spans="2:9" x14ac:dyDescent="0.2">
      <c r="B64" s="16" t="s">
        <v>89</v>
      </c>
      <c r="C64" s="4">
        <v>8729662.8499999996</v>
      </c>
      <c r="D64" s="4">
        <v>44538645.00999999</v>
      </c>
      <c r="E64" s="4">
        <v>0</v>
      </c>
      <c r="F64" s="4">
        <v>33659604.450000003</v>
      </c>
      <c r="G64" s="4">
        <v>17063332.52</v>
      </c>
      <c r="H64" s="4">
        <f t="shared" ref="H64:H65" si="17">+D64-E64+F64-G64</f>
        <v>61134916.939999998</v>
      </c>
      <c r="I64" s="4">
        <f>+C64+H64</f>
        <v>69864579.789999992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17"/>
        <v>0</v>
      </c>
      <c r="I65" s="4">
        <v>0</v>
      </c>
    </row>
    <row r="66" spans="2:9" x14ac:dyDescent="0.2">
      <c r="B66" s="17" t="s">
        <v>91</v>
      </c>
      <c r="C66" s="3">
        <f>SUM(C67:C73)</f>
        <v>0</v>
      </c>
      <c r="D66" s="3">
        <f t="shared" ref="D66:I66" si="18">SUM(D67:D73)</f>
        <v>0</v>
      </c>
      <c r="E66" s="3">
        <f t="shared" si="18"/>
        <v>0</v>
      </c>
      <c r="F66" s="3">
        <f t="shared" si="18"/>
        <v>0</v>
      </c>
      <c r="G66" s="3">
        <f t="shared" si="18"/>
        <v>0</v>
      </c>
      <c r="H66" s="3">
        <f t="shared" si="18"/>
        <v>0</v>
      </c>
      <c r="I66" s="3">
        <f t="shared" si="18"/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>+D67-E67+F67-G67</f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ref="H68:H73" si="19">+D68-E68+F68-G68</f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19"/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19"/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19"/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19"/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19"/>
        <v>0</v>
      </c>
      <c r="I73" s="4">
        <v>0</v>
      </c>
    </row>
    <row r="74" spans="2:9" x14ac:dyDescent="0.2">
      <c r="B74" s="17" t="s">
        <v>99</v>
      </c>
      <c r="C74" s="3">
        <f>SUM(C75:C77)</f>
        <v>0</v>
      </c>
      <c r="D74" s="3">
        <f t="shared" ref="D74:I74" si="20">SUM(D75:D77)</f>
        <v>0</v>
      </c>
      <c r="E74" s="3">
        <f t="shared" si="20"/>
        <v>0</v>
      </c>
      <c r="F74" s="3">
        <f t="shared" si="20"/>
        <v>0</v>
      </c>
      <c r="G74" s="3">
        <f t="shared" si="20"/>
        <v>0</v>
      </c>
      <c r="H74" s="3">
        <f t="shared" si="20"/>
        <v>0</v>
      </c>
      <c r="I74" s="3">
        <f t="shared" si="20"/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>+D75-E75+F75-G75</f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ref="H76:H77" si="21">+D76-E76+F76-G76</f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21"/>
        <v>0</v>
      </c>
      <c r="I77" s="4">
        <v>0</v>
      </c>
    </row>
    <row r="78" spans="2:9" x14ac:dyDescent="0.2">
      <c r="B78" s="17" t="s">
        <v>103</v>
      </c>
      <c r="C78" s="3">
        <f>SUM(C79:C85)</f>
        <v>0</v>
      </c>
      <c r="D78" s="3">
        <f t="shared" ref="D78:I78" si="22">SUM(D79:D85)</f>
        <v>0</v>
      </c>
      <c r="E78" s="3">
        <f t="shared" si="22"/>
        <v>0</v>
      </c>
      <c r="F78" s="3">
        <f t="shared" si="22"/>
        <v>0</v>
      </c>
      <c r="G78" s="3">
        <f t="shared" si="22"/>
        <v>0</v>
      </c>
      <c r="H78" s="3">
        <f t="shared" si="22"/>
        <v>0</v>
      </c>
      <c r="I78" s="3">
        <f t="shared" si="22"/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>+D79-E79+F79-G79</f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ref="H80:H85" si="23">+D80-E80+F80-G80</f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3"/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3"/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3"/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3"/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23"/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f>+C88+C96+C106+C116+C126+C136+C140+C148+C152</f>
        <v>2443703898.6099997</v>
      </c>
      <c r="D87" s="3">
        <f t="shared" ref="D87:I87" si="24">+D88+D96+D106+D116+D126+D136+D140+D148+D152</f>
        <v>139665538.66999999</v>
      </c>
      <c r="E87" s="3">
        <f t="shared" si="24"/>
        <v>59592039.769999959</v>
      </c>
      <c r="F87" s="3">
        <f t="shared" si="24"/>
        <v>600507632.10000002</v>
      </c>
      <c r="G87" s="3">
        <f t="shared" si="24"/>
        <v>600507632.10000002</v>
      </c>
      <c r="H87" s="3">
        <f t="shared" si="24"/>
        <v>80073498.900000051</v>
      </c>
      <c r="I87" s="3">
        <f t="shared" si="24"/>
        <v>2523777397.5099988</v>
      </c>
    </row>
    <row r="88" spans="2:9" x14ac:dyDescent="0.2">
      <c r="B88" s="17" t="s">
        <v>39</v>
      </c>
      <c r="C88" s="3">
        <f>SUM(C89:C95)</f>
        <v>2220142895.7999992</v>
      </c>
      <c r="D88" s="3">
        <f t="shared" ref="D88:I88" si="25">SUM(D89:D95)</f>
        <v>0</v>
      </c>
      <c r="E88" s="3">
        <f t="shared" si="25"/>
        <v>54869369.999999955</v>
      </c>
      <c r="F88" s="3">
        <f t="shared" si="25"/>
        <v>442677538.60000002</v>
      </c>
      <c r="G88" s="3">
        <f t="shared" si="25"/>
        <v>449668868.01000005</v>
      </c>
      <c r="H88" s="3">
        <f t="shared" si="25"/>
        <v>-61860699.409999982</v>
      </c>
      <c r="I88" s="3">
        <f t="shared" si="25"/>
        <v>2158282196.3899994</v>
      </c>
    </row>
    <row r="89" spans="2:9" x14ac:dyDescent="0.2">
      <c r="B89" s="16" t="s">
        <v>40</v>
      </c>
      <c r="C89" s="4">
        <v>577543815.74000001</v>
      </c>
      <c r="D89" s="4">
        <v>0</v>
      </c>
      <c r="E89" s="4">
        <v>2444895.7000000002</v>
      </c>
      <c r="F89" s="4">
        <v>66482648.269999988</v>
      </c>
      <c r="G89" s="4">
        <v>60097714.229999997</v>
      </c>
      <c r="H89" s="4">
        <f>+D89-E89+F89-G89</f>
        <v>3940038.3399999887</v>
      </c>
      <c r="I89" s="4">
        <f>+C89+H89</f>
        <v>581483854.08000004</v>
      </c>
    </row>
    <row r="90" spans="2:9" x14ac:dyDescent="0.2">
      <c r="B90" s="16" t="s">
        <v>41</v>
      </c>
      <c r="C90" s="4">
        <v>76727363.870000005</v>
      </c>
      <c r="D90" s="4">
        <v>0</v>
      </c>
      <c r="E90" s="4">
        <v>1661603.5799999998</v>
      </c>
      <c r="F90" s="4">
        <v>34748403.240000017</v>
      </c>
      <c r="G90" s="4">
        <v>9288897.7100000009</v>
      </c>
      <c r="H90" s="4">
        <f t="shared" ref="H90:H95" si="26">+D90-E90+F90-G90</f>
        <v>23797901.950000018</v>
      </c>
      <c r="I90" s="4">
        <f t="shared" ref="I90:I95" si="27">+C90+H90</f>
        <v>100525265.82000002</v>
      </c>
    </row>
    <row r="91" spans="2:9" x14ac:dyDescent="0.2">
      <c r="B91" s="16" t="s">
        <v>42</v>
      </c>
      <c r="C91" s="4">
        <v>309660939.64999998</v>
      </c>
      <c r="D91" s="4">
        <v>0</v>
      </c>
      <c r="E91" s="4">
        <v>205681.83000000002</v>
      </c>
      <c r="F91" s="4">
        <v>15965508.099999953</v>
      </c>
      <c r="G91" s="4">
        <v>13877577.109999999</v>
      </c>
      <c r="H91" s="4">
        <f t="shared" si="26"/>
        <v>1882249.1599999536</v>
      </c>
      <c r="I91" s="4">
        <f t="shared" si="27"/>
        <v>311543188.80999994</v>
      </c>
    </row>
    <row r="92" spans="2:9" x14ac:dyDescent="0.2">
      <c r="B92" s="16" t="s">
        <v>43</v>
      </c>
      <c r="C92" s="4">
        <v>203936857.88</v>
      </c>
      <c r="D92" s="4">
        <v>0</v>
      </c>
      <c r="E92" s="4">
        <v>0</v>
      </c>
      <c r="F92" s="4">
        <v>93010433.829999998</v>
      </c>
      <c r="G92" s="4">
        <v>74457598.510000005</v>
      </c>
      <c r="H92" s="4">
        <f t="shared" si="26"/>
        <v>18552835.319999993</v>
      </c>
      <c r="I92" s="4">
        <f t="shared" si="27"/>
        <v>222489693.19999999</v>
      </c>
    </row>
    <row r="93" spans="2:9" x14ac:dyDescent="0.2">
      <c r="B93" s="16" t="s">
        <v>44</v>
      </c>
      <c r="C93" s="4">
        <v>737912274.68999958</v>
      </c>
      <c r="D93" s="4">
        <v>0</v>
      </c>
      <c r="E93" s="4">
        <v>7038423.1600000001</v>
      </c>
      <c r="F93" s="4">
        <v>176340082.97999999</v>
      </c>
      <c r="G93" s="4">
        <v>197431785.91999999</v>
      </c>
      <c r="H93" s="4">
        <f t="shared" si="26"/>
        <v>-28130126.099999994</v>
      </c>
      <c r="I93" s="4">
        <f t="shared" si="27"/>
        <v>709782148.58999956</v>
      </c>
    </row>
    <row r="94" spans="2:9" x14ac:dyDescent="0.2">
      <c r="B94" s="16" t="s">
        <v>45</v>
      </c>
      <c r="C94" s="4">
        <v>106352572.25</v>
      </c>
      <c r="D94" s="4">
        <v>0</v>
      </c>
      <c r="E94" s="4">
        <v>7342696.6199999992</v>
      </c>
      <c r="F94" s="4">
        <v>170.48000000000002</v>
      </c>
      <c r="G94" s="4">
        <v>33347728.010000009</v>
      </c>
      <c r="H94" s="4">
        <f t="shared" si="26"/>
        <v>-40690254.150000006</v>
      </c>
      <c r="I94" s="4">
        <f t="shared" si="27"/>
        <v>65662318.099999994</v>
      </c>
    </row>
    <row r="95" spans="2:9" x14ac:dyDescent="0.2">
      <c r="B95" s="16" t="s">
        <v>46</v>
      </c>
      <c r="C95" s="4">
        <v>208009071.72</v>
      </c>
      <c r="D95" s="4">
        <v>0</v>
      </c>
      <c r="E95" s="4">
        <v>36176069.109999955</v>
      </c>
      <c r="F95" s="4">
        <v>56130291.700000048</v>
      </c>
      <c r="G95" s="4">
        <v>61167566.520000026</v>
      </c>
      <c r="H95" s="4">
        <f t="shared" si="26"/>
        <v>-41213343.929999933</v>
      </c>
      <c r="I95" s="4">
        <f t="shared" si="27"/>
        <v>166795727.79000008</v>
      </c>
    </row>
    <row r="96" spans="2:9" x14ac:dyDescent="0.2">
      <c r="B96" s="17" t="s">
        <v>47</v>
      </c>
      <c r="C96" s="3">
        <f>SUM(C97:C105)</f>
        <v>40908495.649999999</v>
      </c>
      <c r="D96" s="3">
        <f t="shared" ref="D96:I96" si="28">SUM(D97:D105)</f>
        <v>790376.43</v>
      </c>
      <c r="E96" s="3">
        <f t="shared" si="28"/>
        <v>449515.12</v>
      </c>
      <c r="F96" s="3">
        <f t="shared" si="28"/>
        <v>35889668.209999979</v>
      </c>
      <c r="G96" s="3">
        <f t="shared" si="28"/>
        <v>31895846.229999956</v>
      </c>
      <c r="H96" s="3">
        <f t="shared" si="28"/>
        <v>4334683.290000027</v>
      </c>
      <c r="I96" s="3">
        <f t="shared" si="28"/>
        <v>45243178.940000027</v>
      </c>
    </row>
    <row r="97" spans="2:9" x14ac:dyDescent="0.2">
      <c r="B97" s="16" t="s">
        <v>48</v>
      </c>
      <c r="C97" s="4">
        <v>22485607.829999998</v>
      </c>
      <c r="D97" s="4">
        <v>692403.88000000012</v>
      </c>
      <c r="E97" s="4">
        <v>449510.66000000003</v>
      </c>
      <c r="F97" s="4">
        <v>22808409.96999998</v>
      </c>
      <c r="G97" s="4">
        <v>23344424.309999954</v>
      </c>
      <c r="H97" s="4">
        <f>+D97-E97+F97-G97</f>
        <v>-293121.11999997497</v>
      </c>
      <c r="I97" s="4">
        <f>+C97+H97</f>
        <v>22192486.710000023</v>
      </c>
    </row>
    <row r="98" spans="2:9" x14ac:dyDescent="0.2">
      <c r="B98" s="16" t="s">
        <v>49</v>
      </c>
      <c r="C98" s="4">
        <v>2423982.4500000002</v>
      </c>
      <c r="D98" s="4">
        <v>0</v>
      </c>
      <c r="E98" s="4">
        <v>0</v>
      </c>
      <c r="F98" s="4">
        <v>705495.06000000041</v>
      </c>
      <c r="G98" s="4">
        <v>801874.37999999989</v>
      </c>
      <c r="H98" s="4">
        <f t="shared" ref="H98:H105" si="29">+D98-E98+F98-G98</f>
        <v>-96379.319999999483</v>
      </c>
      <c r="I98" s="4">
        <f t="shared" ref="I98:I105" si="30">+C98+H98</f>
        <v>2327603.1300000008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29"/>
        <v>0</v>
      </c>
      <c r="I99" s="4">
        <f t="shared" si="30"/>
        <v>0</v>
      </c>
    </row>
    <row r="100" spans="2:9" x14ac:dyDescent="0.2">
      <c r="B100" s="16" t="s">
        <v>51</v>
      </c>
      <c r="C100" s="4">
        <v>3923072.32</v>
      </c>
      <c r="D100" s="4">
        <v>49071.58</v>
      </c>
      <c r="E100" s="4">
        <v>0.8</v>
      </c>
      <c r="F100" s="4">
        <v>2686530.29</v>
      </c>
      <c r="G100" s="4">
        <v>2407190.02</v>
      </c>
      <c r="H100" s="4">
        <f t="shared" si="29"/>
        <v>328411.04999999981</v>
      </c>
      <c r="I100" s="4">
        <f t="shared" si="30"/>
        <v>4251483.3699999992</v>
      </c>
    </row>
    <row r="101" spans="2:9" x14ac:dyDescent="0.2">
      <c r="B101" s="18" t="s">
        <v>52</v>
      </c>
      <c r="C101" s="4">
        <v>2571939.9500000002</v>
      </c>
      <c r="D101" s="4">
        <v>46764.24</v>
      </c>
      <c r="E101" s="4">
        <v>3.66</v>
      </c>
      <c r="F101" s="4">
        <v>6707913.7500000028</v>
      </c>
      <c r="G101" s="4">
        <v>2213671.62</v>
      </c>
      <c r="H101" s="4">
        <f t="shared" si="29"/>
        <v>4541002.7100000028</v>
      </c>
      <c r="I101" s="4">
        <f t="shared" si="30"/>
        <v>7112942.6600000029</v>
      </c>
    </row>
    <row r="102" spans="2:9" x14ac:dyDescent="0.2">
      <c r="B102" s="16" t="s">
        <v>53</v>
      </c>
      <c r="C102" s="4">
        <v>6530256.54</v>
      </c>
      <c r="D102" s="4">
        <v>504.97</v>
      </c>
      <c r="E102" s="4">
        <v>0</v>
      </c>
      <c r="F102" s="4">
        <v>1083923.17</v>
      </c>
      <c r="G102" s="4">
        <v>1725025.3300000008</v>
      </c>
      <c r="H102" s="4">
        <f t="shared" si="29"/>
        <v>-640597.19000000088</v>
      </c>
      <c r="I102" s="4">
        <f t="shared" si="30"/>
        <v>5889659.3499999996</v>
      </c>
    </row>
    <row r="103" spans="2:9" x14ac:dyDescent="0.2">
      <c r="B103" s="16" t="s">
        <v>54</v>
      </c>
      <c r="C103" s="4">
        <v>310329</v>
      </c>
      <c r="D103" s="4">
        <v>0</v>
      </c>
      <c r="E103" s="4">
        <v>0</v>
      </c>
      <c r="F103" s="4">
        <v>91499.390000000029</v>
      </c>
      <c r="G103" s="4">
        <v>183323.03999999998</v>
      </c>
      <c r="H103" s="4">
        <f t="shared" si="29"/>
        <v>-91823.649999999951</v>
      </c>
      <c r="I103" s="4">
        <f t="shared" si="30"/>
        <v>218505.35000000003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29"/>
        <v>0</v>
      </c>
      <c r="I104" s="4">
        <f t="shared" si="30"/>
        <v>0</v>
      </c>
    </row>
    <row r="105" spans="2:9" x14ac:dyDescent="0.2">
      <c r="B105" s="16" t="s">
        <v>56</v>
      </c>
      <c r="C105" s="4">
        <v>2663307.5600000005</v>
      </c>
      <c r="D105" s="4">
        <v>1631.76</v>
      </c>
      <c r="E105" s="4">
        <v>0</v>
      </c>
      <c r="F105" s="4">
        <v>1805896.5799999998</v>
      </c>
      <c r="G105" s="4">
        <v>1220337.5300000005</v>
      </c>
      <c r="H105" s="4">
        <f t="shared" si="29"/>
        <v>587190.80999999936</v>
      </c>
      <c r="I105" s="4">
        <f t="shared" si="30"/>
        <v>3250498.37</v>
      </c>
    </row>
    <row r="106" spans="2:9" x14ac:dyDescent="0.2">
      <c r="B106" s="17" t="s">
        <v>57</v>
      </c>
      <c r="C106" s="3">
        <f>SUM(C107:C115)</f>
        <v>149974657.55000001</v>
      </c>
      <c r="D106" s="3">
        <f t="shared" ref="D106:I106" si="31">SUM(D107:D115)</f>
        <v>69778755.289999992</v>
      </c>
      <c r="E106" s="3">
        <f t="shared" si="31"/>
        <v>4040845.8400000003</v>
      </c>
      <c r="F106" s="3">
        <f t="shared" si="31"/>
        <v>82263347.960000023</v>
      </c>
      <c r="G106" s="3">
        <f t="shared" si="31"/>
        <v>81068200.239999995</v>
      </c>
      <c r="H106" s="3">
        <f t="shared" si="31"/>
        <v>66933057.170000002</v>
      </c>
      <c r="I106" s="3">
        <f t="shared" si="31"/>
        <v>216907714.72</v>
      </c>
    </row>
    <row r="107" spans="2:9" x14ac:dyDescent="0.2">
      <c r="B107" s="16" t="s">
        <v>58</v>
      </c>
      <c r="C107" s="4">
        <v>48736061.740000002</v>
      </c>
      <c r="D107" s="4">
        <v>0</v>
      </c>
      <c r="E107" s="4">
        <v>0</v>
      </c>
      <c r="F107" s="4">
        <v>24271219.629999988</v>
      </c>
      <c r="G107" s="4">
        <v>28051050.329999994</v>
      </c>
      <c r="H107" s="4">
        <f>+D107-E107+F107-G107</f>
        <v>-3779830.7000000067</v>
      </c>
      <c r="I107" s="4">
        <f>+C107+H107</f>
        <v>44956231.039999992</v>
      </c>
    </row>
    <row r="108" spans="2:9" x14ac:dyDescent="0.2">
      <c r="B108" s="16" t="s">
        <v>59</v>
      </c>
      <c r="C108" s="4">
        <v>24710283.789999999</v>
      </c>
      <c r="D108" s="4">
        <v>500.01</v>
      </c>
      <c r="E108" s="4">
        <v>0</v>
      </c>
      <c r="F108" s="4">
        <v>10391807.550000001</v>
      </c>
      <c r="G108" s="4">
        <v>11884972.34</v>
      </c>
      <c r="H108" s="4">
        <f t="shared" ref="H108:H115" si="32">+D108-E108+F108-G108</f>
        <v>-1492664.7799999993</v>
      </c>
      <c r="I108" s="4">
        <f t="shared" ref="I108:I115" si="33">+C108+H108</f>
        <v>23217619.009999998</v>
      </c>
    </row>
    <row r="109" spans="2:9" x14ac:dyDescent="0.2">
      <c r="B109" s="16" t="s">
        <v>60</v>
      </c>
      <c r="C109" s="4">
        <v>1143070.18</v>
      </c>
      <c r="D109" s="4">
        <v>138633.60000000001</v>
      </c>
      <c r="E109" s="4">
        <v>7202.6</v>
      </c>
      <c r="F109" s="4">
        <v>981380.94999999972</v>
      </c>
      <c r="G109" s="4">
        <v>631034.50999999966</v>
      </c>
      <c r="H109" s="4">
        <f t="shared" si="32"/>
        <v>481777.44000000006</v>
      </c>
      <c r="I109" s="4">
        <f t="shared" si="33"/>
        <v>1624847.62</v>
      </c>
    </row>
    <row r="110" spans="2:9" x14ac:dyDescent="0.2">
      <c r="B110" s="16" t="s">
        <v>61</v>
      </c>
      <c r="C110" s="4">
        <v>8536088.5199999996</v>
      </c>
      <c r="D110" s="4">
        <v>43648291.459999993</v>
      </c>
      <c r="E110" s="4">
        <v>0</v>
      </c>
      <c r="F110" s="4">
        <v>11500612.129999999</v>
      </c>
      <c r="G110" s="4">
        <v>3254812.24</v>
      </c>
      <c r="H110" s="4">
        <f t="shared" si="32"/>
        <v>51894091.349999987</v>
      </c>
      <c r="I110" s="4">
        <f t="shared" si="33"/>
        <v>60430179.86999999</v>
      </c>
    </row>
    <row r="111" spans="2:9" x14ac:dyDescent="0.2">
      <c r="B111" s="16" t="s">
        <v>62</v>
      </c>
      <c r="C111" s="4">
        <v>7431211.2999999989</v>
      </c>
      <c r="D111" s="4">
        <v>25274927.75</v>
      </c>
      <c r="E111" s="4">
        <v>3992368.32</v>
      </c>
      <c r="F111" s="4">
        <v>10123214.609999999</v>
      </c>
      <c r="G111" s="4">
        <v>6149728.7799999984</v>
      </c>
      <c r="H111" s="4">
        <f t="shared" si="32"/>
        <v>25256045.260000002</v>
      </c>
      <c r="I111" s="4">
        <f t="shared" si="33"/>
        <v>32687256.560000002</v>
      </c>
    </row>
    <row r="112" spans="2:9" x14ac:dyDescent="0.2">
      <c r="B112" s="16" t="s">
        <v>63</v>
      </c>
      <c r="C112" s="4">
        <v>60000</v>
      </c>
      <c r="D112" s="4">
        <v>120911.94</v>
      </c>
      <c r="E112" s="4">
        <v>0</v>
      </c>
      <c r="F112" s="4">
        <v>387200</v>
      </c>
      <c r="G112" s="4">
        <v>90911.94</v>
      </c>
      <c r="H112" s="4">
        <f t="shared" si="32"/>
        <v>417200</v>
      </c>
      <c r="I112" s="4">
        <f t="shared" si="33"/>
        <v>477200</v>
      </c>
    </row>
    <row r="113" spans="2:9" x14ac:dyDescent="0.2">
      <c r="B113" s="16" t="s">
        <v>64</v>
      </c>
      <c r="C113" s="4">
        <v>1616345.0499999998</v>
      </c>
      <c r="D113" s="4">
        <v>532214.37</v>
      </c>
      <c r="E113" s="4">
        <v>35288.68</v>
      </c>
      <c r="F113" s="4">
        <v>1752396.84</v>
      </c>
      <c r="G113" s="4">
        <v>911384.06000000017</v>
      </c>
      <c r="H113" s="4">
        <f t="shared" si="32"/>
        <v>1337938.4700000002</v>
      </c>
      <c r="I113" s="4">
        <f t="shared" si="33"/>
        <v>2954283.52</v>
      </c>
    </row>
    <row r="114" spans="2:9" x14ac:dyDescent="0.2">
      <c r="B114" s="16" t="s">
        <v>65</v>
      </c>
      <c r="C114" s="4">
        <v>8000000</v>
      </c>
      <c r="D114" s="4">
        <v>43276.160000000003</v>
      </c>
      <c r="E114" s="4">
        <v>5986.24</v>
      </c>
      <c r="F114" s="4">
        <v>293640</v>
      </c>
      <c r="G114" s="4">
        <v>7561213.8000000007</v>
      </c>
      <c r="H114" s="4">
        <f t="shared" si="32"/>
        <v>-7230283.8800000008</v>
      </c>
      <c r="I114" s="4">
        <f t="shared" si="33"/>
        <v>769716.11999999918</v>
      </c>
    </row>
    <row r="115" spans="2:9" x14ac:dyDescent="0.2">
      <c r="B115" s="16" t="s">
        <v>66</v>
      </c>
      <c r="C115" s="4">
        <v>49741596.969999999</v>
      </c>
      <c r="D115" s="4">
        <v>20000</v>
      </c>
      <c r="E115" s="4">
        <v>0</v>
      </c>
      <c r="F115" s="4">
        <v>22561876.250000026</v>
      </c>
      <c r="G115" s="4">
        <v>22533092.239999998</v>
      </c>
      <c r="H115" s="4">
        <f t="shared" si="32"/>
        <v>48784.010000027716</v>
      </c>
      <c r="I115" s="4">
        <f t="shared" si="33"/>
        <v>49790380.980000027</v>
      </c>
    </row>
    <row r="116" spans="2:9" x14ac:dyDescent="0.2">
      <c r="B116" s="17" t="s">
        <v>67</v>
      </c>
      <c r="C116" s="3">
        <f>SUM(C117:C125)</f>
        <v>0</v>
      </c>
      <c r="D116" s="3">
        <f t="shared" ref="D116:I116" si="34">SUM(D117:D125)</f>
        <v>41075723.910000004</v>
      </c>
      <c r="E116" s="3">
        <f t="shared" si="34"/>
        <v>10000</v>
      </c>
      <c r="F116" s="3">
        <f t="shared" si="34"/>
        <v>731960.25</v>
      </c>
      <c r="G116" s="3">
        <f t="shared" si="34"/>
        <v>155000</v>
      </c>
      <c r="H116" s="3">
        <f t="shared" si="34"/>
        <v>41642684.160000004</v>
      </c>
      <c r="I116" s="3">
        <f t="shared" si="34"/>
        <v>41642684.160000004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>+D117-E117+F117-G117</f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ref="H118:H125" si="35">+D118-E118+F118-G118</f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35"/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41075723.910000004</v>
      </c>
      <c r="E120" s="4">
        <v>10000</v>
      </c>
      <c r="F120" s="4">
        <v>731960.25</v>
      </c>
      <c r="G120" s="4">
        <v>155000</v>
      </c>
      <c r="H120" s="4">
        <f t="shared" si="35"/>
        <v>41642684.160000004</v>
      </c>
      <c r="I120" s="4">
        <f>+C120+H120</f>
        <v>41642684.160000004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35"/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35"/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35"/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35"/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35"/>
        <v>0</v>
      </c>
      <c r="I125" s="4">
        <v>0</v>
      </c>
    </row>
    <row r="126" spans="2:9" x14ac:dyDescent="0.2">
      <c r="B126" s="17" t="s">
        <v>77</v>
      </c>
      <c r="C126" s="3">
        <f>SUM(C127:C135)</f>
        <v>11000000</v>
      </c>
      <c r="D126" s="3">
        <f t="shared" ref="D126:I126" si="36">SUM(D127:D135)</f>
        <v>154498.48000000001</v>
      </c>
      <c r="E126" s="3">
        <f t="shared" si="36"/>
        <v>7782.64</v>
      </c>
      <c r="F126" s="3">
        <f t="shared" si="36"/>
        <v>3808624.2500000009</v>
      </c>
      <c r="G126" s="3">
        <f t="shared" si="36"/>
        <v>1323002.1199999999</v>
      </c>
      <c r="H126" s="3">
        <f t="shared" si="36"/>
        <v>2632337.9700000011</v>
      </c>
      <c r="I126" s="3">
        <f t="shared" si="36"/>
        <v>13632337.970000001</v>
      </c>
    </row>
    <row r="127" spans="2:9" x14ac:dyDescent="0.2">
      <c r="B127" s="16" t="s">
        <v>78</v>
      </c>
      <c r="C127" s="4">
        <v>0</v>
      </c>
      <c r="D127" s="4">
        <v>12865.78</v>
      </c>
      <c r="E127" s="4">
        <v>5152.0600000000004</v>
      </c>
      <c r="F127" s="4">
        <v>1600271.7300000009</v>
      </c>
      <c r="G127" s="4">
        <v>80000</v>
      </c>
      <c r="H127" s="4">
        <f>+D127-E127+F127-G127</f>
        <v>1527985.4500000009</v>
      </c>
      <c r="I127" s="4">
        <f>+C127+H127</f>
        <v>1527985.4500000009</v>
      </c>
    </row>
    <row r="128" spans="2:9" x14ac:dyDescent="0.2">
      <c r="B128" s="16" t="s">
        <v>79</v>
      </c>
      <c r="C128" s="4">
        <v>0</v>
      </c>
      <c r="D128" s="4">
        <v>6</v>
      </c>
      <c r="E128" s="4">
        <v>6</v>
      </c>
      <c r="F128" s="4">
        <v>101653.52000000002</v>
      </c>
      <c r="G128" s="4">
        <v>0</v>
      </c>
      <c r="H128" s="4">
        <f t="shared" ref="H128:H135" si="37">+D128-E128+F128-G128</f>
        <v>101653.52000000002</v>
      </c>
      <c r="I128" s="4">
        <f t="shared" ref="I128:I135" si="38">+C128+H128</f>
        <v>101653.52000000002</v>
      </c>
    </row>
    <row r="129" spans="2:9" x14ac:dyDescent="0.2">
      <c r="B129" s="16" t="s">
        <v>80</v>
      </c>
      <c r="C129" s="4">
        <v>11000000</v>
      </c>
      <c r="D129" s="4">
        <v>75602.12000000001</v>
      </c>
      <c r="E129" s="4">
        <v>0</v>
      </c>
      <c r="F129" s="4">
        <v>1968699</v>
      </c>
      <c r="G129" s="4">
        <v>1179602.1199999999</v>
      </c>
      <c r="H129" s="4">
        <f t="shared" si="37"/>
        <v>864699.00000000023</v>
      </c>
      <c r="I129" s="4">
        <f t="shared" si="38"/>
        <v>11864699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37"/>
        <v>0</v>
      </c>
      <c r="I130" s="4">
        <f t="shared" si="38"/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37"/>
        <v>0</v>
      </c>
      <c r="I131" s="4">
        <f t="shared" si="38"/>
        <v>0</v>
      </c>
    </row>
    <row r="132" spans="2:9" x14ac:dyDescent="0.2">
      <c r="B132" s="16" t="s">
        <v>83</v>
      </c>
      <c r="C132" s="4">
        <v>0</v>
      </c>
      <c r="D132" s="4">
        <v>3424.58</v>
      </c>
      <c r="E132" s="4">
        <v>2624.58</v>
      </c>
      <c r="F132" s="4">
        <v>24000</v>
      </c>
      <c r="G132" s="4">
        <v>800</v>
      </c>
      <c r="H132" s="4">
        <f t="shared" si="37"/>
        <v>24000</v>
      </c>
      <c r="I132" s="4">
        <f t="shared" si="38"/>
        <v>24000</v>
      </c>
    </row>
    <row r="133" spans="2:9" x14ac:dyDescent="0.2">
      <c r="B133" s="16" t="s">
        <v>84</v>
      </c>
      <c r="C133" s="4">
        <v>0</v>
      </c>
      <c r="D133" s="4">
        <v>56100</v>
      </c>
      <c r="E133" s="4">
        <v>0</v>
      </c>
      <c r="F133" s="4">
        <v>0</v>
      </c>
      <c r="G133" s="4">
        <v>56100</v>
      </c>
      <c r="H133" s="4">
        <f t="shared" si="37"/>
        <v>0</v>
      </c>
      <c r="I133" s="4">
        <f t="shared" si="38"/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37"/>
        <v>0</v>
      </c>
      <c r="I134" s="4">
        <f t="shared" si="38"/>
        <v>0</v>
      </c>
    </row>
    <row r="135" spans="2:9" x14ac:dyDescent="0.2">
      <c r="B135" s="16" t="s">
        <v>86</v>
      </c>
      <c r="C135" s="4">
        <v>0</v>
      </c>
      <c r="D135" s="4">
        <v>6500</v>
      </c>
      <c r="E135" s="4">
        <v>0</v>
      </c>
      <c r="F135" s="4">
        <v>114000</v>
      </c>
      <c r="G135" s="4">
        <v>6500</v>
      </c>
      <c r="H135" s="4">
        <f t="shared" si="37"/>
        <v>114000</v>
      </c>
      <c r="I135" s="4">
        <f t="shared" si="38"/>
        <v>114000</v>
      </c>
    </row>
    <row r="136" spans="2:9" x14ac:dyDescent="0.2">
      <c r="B136" s="17" t="s">
        <v>87</v>
      </c>
      <c r="C136" s="3">
        <f>SUM(C137:C139)</f>
        <v>21677849.610000003</v>
      </c>
      <c r="D136" s="3">
        <f t="shared" ref="D136:I136" si="39">SUM(D137:D139)</f>
        <v>27866184.559999995</v>
      </c>
      <c r="E136" s="3">
        <f t="shared" si="39"/>
        <v>214526.17</v>
      </c>
      <c r="F136" s="3">
        <f t="shared" si="39"/>
        <v>35136492.830000006</v>
      </c>
      <c r="G136" s="3">
        <f t="shared" si="39"/>
        <v>36396715.5</v>
      </c>
      <c r="H136" s="3">
        <f t="shared" si="39"/>
        <v>26391435.719999999</v>
      </c>
      <c r="I136" s="3">
        <f t="shared" si="39"/>
        <v>48069285.329999998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>+D137-E137+F137-G137</f>
        <v>0</v>
      </c>
      <c r="I137" s="4">
        <v>0</v>
      </c>
    </row>
    <row r="138" spans="2:9" x14ac:dyDescent="0.2">
      <c r="B138" s="16" t="s">
        <v>89</v>
      </c>
      <c r="C138" s="4">
        <v>21677849.610000003</v>
      </c>
      <c r="D138" s="4">
        <v>27866184.559999995</v>
      </c>
      <c r="E138" s="4">
        <v>214526.17</v>
      </c>
      <c r="F138" s="4">
        <v>35136492.830000006</v>
      </c>
      <c r="G138" s="4">
        <v>36396715.5</v>
      </c>
      <c r="H138" s="4">
        <f t="shared" ref="H138:H139" si="40">+D138-E138+F138-G138</f>
        <v>26391435.719999999</v>
      </c>
      <c r="I138" s="4">
        <f>+C138+H138</f>
        <v>48069285.329999998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40"/>
        <v>0</v>
      </c>
      <c r="I139" s="4">
        <v>0</v>
      </c>
    </row>
    <row r="140" spans="2:9" x14ac:dyDescent="0.2">
      <c r="B140" s="17" t="s">
        <v>91</v>
      </c>
      <c r="C140" s="3">
        <f>SUM(C141:C147)</f>
        <v>0</v>
      </c>
      <c r="D140" s="3">
        <f t="shared" ref="D140:I140" si="41">SUM(D141:D147)</f>
        <v>0</v>
      </c>
      <c r="E140" s="3">
        <f t="shared" si="41"/>
        <v>0</v>
      </c>
      <c r="F140" s="3">
        <f t="shared" si="41"/>
        <v>0</v>
      </c>
      <c r="G140" s="3">
        <f t="shared" si="41"/>
        <v>0</v>
      </c>
      <c r="H140" s="3">
        <f t="shared" si="41"/>
        <v>0</v>
      </c>
      <c r="I140" s="3">
        <f t="shared" si="41"/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>+D141-E141+F141-G141</f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ref="H142:H147" si="42">+D142-E142+F142-G142</f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42"/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42"/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42"/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42"/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42"/>
        <v>0</v>
      </c>
      <c r="I147" s="4">
        <v>0</v>
      </c>
    </row>
    <row r="148" spans="2:9" x14ac:dyDescent="0.2">
      <c r="B148" s="17" t="s">
        <v>99</v>
      </c>
      <c r="C148" s="3">
        <f>SUM(C149:C151)</f>
        <v>0</v>
      </c>
      <c r="D148" s="3">
        <f t="shared" ref="D148:I148" si="43">SUM(D149:D151)</f>
        <v>0</v>
      </c>
      <c r="E148" s="3">
        <f t="shared" si="43"/>
        <v>0</v>
      </c>
      <c r="F148" s="3">
        <f t="shared" si="43"/>
        <v>0</v>
      </c>
      <c r="G148" s="3">
        <f t="shared" si="43"/>
        <v>0</v>
      </c>
      <c r="H148" s="3">
        <f t="shared" si="43"/>
        <v>0</v>
      </c>
      <c r="I148" s="3">
        <f t="shared" si="43"/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>+D149-E149+F149-G149</f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>+D150-E150+F150-G150</f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>+D151-E151+F151-G151</f>
        <v>0</v>
      </c>
      <c r="I151" s="4">
        <v>0</v>
      </c>
    </row>
    <row r="152" spans="2:9" x14ac:dyDescent="0.2">
      <c r="B152" s="17" t="s">
        <v>103</v>
      </c>
      <c r="C152" s="3">
        <f>SUM(C153:C159)</f>
        <v>0</v>
      </c>
      <c r="D152" s="3">
        <f t="shared" ref="D152:I152" si="44">SUM(D153:D159)</f>
        <v>0</v>
      </c>
      <c r="E152" s="3">
        <f t="shared" si="44"/>
        <v>0</v>
      </c>
      <c r="F152" s="3">
        <f t="shared" si="44"/>
        <v>0</v>
      </c>
      <c r="G152" s="3">
        <f t="shared" si="44"/>
        <v>0</v>
      </c>
      <c r="H152" s="3">
        <f t="shared" si="44"/>
        <v>0</v>
      </c>
      <c r="I152" s="3">
        <f t="shared" si="44"/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>+D153-E153+F153-G153</f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ref="H154:H159" si="45">+D154-E154+F154-G154</f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45"/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45"/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45"/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45"/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45"/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+C13+C87</f>
        <v>4411404658.6099987</v>
      </c>
      <c r="D161" s="6">
        <f t="shared" ref="D161:I161" si="46">+D13+D87</f>
        <v>545879291.06999993</v>
      </c>
      <c r="E161" s="6">
        <f t="shared" si="46"/>
        <v>107514349.53999996</v>
      </c>
      <c r="F161" s="6">
        <f t="shared" si="46"/>
        <v>1645466301.6599996</v>
      </c>
      <c r="G161" s="6">
        <f t="shared" si="46"/>
        <v>1645466301.6600001</v>
      </c>
      <c r="H161" s="6">
        <f t="shared" si="46"/>
        <v>438364941.52999949</v>
      </c>
      <c r="I161" s="6">
        <f t="shared" si="46"/>
        <v>4849769600.1399975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6" spans="2:9" x14ac:dyDescent="0.2">
      <c r="E166" s="91"/>
      <c r="F166" s="91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5"/>
  <sheetViews>
    <sheetView showGridLines="0" topLeftCell="A5" workbookViewId="0">
      <selection activeCell="C29" sqref="C2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5.33203125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Universidad de Guanajuato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30 de junio de 2025</v>
      </c>
      <c r="C3" s="73"/>
      <c r="D3" s="73"/>
      <c r="E3" s="40" t="s">
        <v>4</v>
      </c>
      <c r="F3" s="41">
        <f>'Notas de Disciplina Financiera'!D3</f>
        <v>2</v>
      </c>
    </row>
    <row r="5" spans="1:6" ht="12" thickBot="1" x14ac:dyDescent="0.25">
      <c r="C5" s="43" t="s">
        <v>113</v>
      </c>
    </row>
    <row r="6" spans="1:6" x14ac:dyDescent="0.2">
      <c r="B6" s="82" t="str">
        <f>B1</f>
        <v>Universidad de Guanajuato</v>
      </c>
      <c r="C6" s="83"/>
      <c r="D6" s="83"/>
      <c r="E6" s="83"/>
      <c r="F6" s="84"/>
    </row>
    <row r="7" spans="1:6" x14ac:dyDescent="0.2">
      <c r="B7" s="85" t="s">
        <v>114</v>
      </c>
      <c r="C7" s="86"/>
      <c r="D7" s="86"/>
      <c r="E7" s="86"/>
      <c r="F7" s="87"/>
    </row>
    <row r="8" spans="1:6" x14ac:dyDescent="0.2">
      <c r="B8" s="88" t="s">
        <v>115</v>
      </c>
      <c r="C8" s="89"/>
      <c r="D8" s="89"/>
      <c r="E8" s="89"/>
      <c r="F8" s="90"/>
    </row>
    <row r="9" spans="1:6" ht="22.5" x14ac:dyDescent="0.2">
      <c r="B9" s="80" t="s">
        <v>116</v>
      </c>
      <c r="C9" s="81" t="s">
        <v>117</v>
      </c>
      <c r="D9" s="67" t="s">
        <v>118</v>
      </c>
      <c r="E9" s="67" t="s">
        <v>119</v>
      </c>
      <c r="F9" s="68" t="s">
        <v>120</v>
      </c>
    </row>
    <row r="10" spans="1:6" x14ac:dyDescent="0.2">
      <c r="A10" s="42"/>
      <c r="B10" s="80"/>
      <c r="C10" s="81"/>
      <c r="D10" s="67" t="s">
        <v>121</v>
      </c>
      <c r="E10" s="67" t="s">
        <v>122</v>
      </c>
      <c r="F10" s="68" t="s">
        <v>123</v>
      </c>
    </row>
    <row r="11" spans="1:6" x14ac:dyDescent="0.2">
      <c r="B11" s="52"/>
      <c r="C11" s="53" t="s">
        <v>124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125</v>
      </c>
      <c r="D12" s="58">
        <v>0</v>
      </c>
      <c r="E12" s="58">
        <v>0</v>
      </c>
      <c r="F12" s="59">
        <f>D12-E12</f>
        <v>0</v>
      </c>
    </row>
    <row r="13" spans="1:6" x14ac:dyDescent="0.2">
      <c r="B13" s="56">
        <v>2000</v>
      </c>
      <c r="C13" s="57" t="s">
        <v>126</v>
      </c>
      <c r="D13" s="58">
        <v>0</v>
      </c>
      <c r="E13" s="58">
        <v>0</v>
      </c>
      <c r="F13" s="59">
        <f t="shared" ref="F13:F20" si="1">D13-E13</f>
        <v>0</v>
      </c>
    </row>
    <row r="14" spans="1:6" x14ac:dyDescent="0.2">
      <c r="B14" s="56">
        <v>3000</v>
      </c>
      <c r="C14" s="57" t="s">
        <v>127</v>
      </c>
      <c r="D14" s="58">
        <v>0</v>
      </c>
      <c r="E14" s="58">
        <v>0</v>
      </c>
      <c r="F14" s="59">
        <f t="shared" si="1"/>
        <v>0</v>
      </c>
    </row>
    <row r="15" spans="1:6" x14ac:dyDescent="0.2">
      <c r="B15" s="56">
        <v>4000</v>
      </c>
      <c r="C15" s="57" t="s">
        <v>128</v>
      </c>
      <c r="D15" s="58">
        <v>0</v>
      </c>
      <c r="E15" s="58">
        <v>0</v>
      </c>
      <c r="F15" s="59">
        <f t="shared" si="1"/>
        <v>0</v>
      </c>
    </row>
    <row r="16" spans="1:6" x14ac:dyDescent="0.2">
      <c r="B16" s="56">
        <v>5000</v>
      </c>
      <c r="C16" s="57" t="s">
        <v>129</v>
      </c>
      <c r="D16" s="58">
        <v>0</v>
      </c>
      <c r="E16" s="58">
        <v>0</v>
      </c>
      <c r="F16" s="59">
        <f t="shared" si="1"/>
        <v>0</v>
      </c>
    </row>
    <row r="17" spans="2:6" x14ac:dyDescent="0.2">
      <c r="B17" s="56">
        <v>6000</v>
      </c>
      <c r="C17" s="57" t="s">
        <v>130</v>
      </c>
      <c r="D17" s="58">
        <v>0</v>
      </c>
      <c r="E17" s="58">
        <v>0</v>
      </c>
      <c r="F17" s="59">
        <f t="shared" si="1"/>
        <v>0</v>
      </c>
    </row>
    <row r="18" spans="2:6" x14ac:dyDescent="0.2">
      <c r="B18" s="56">
        <v>7000</v>
      </c>
      <c r="C18" s="57" t="s">
        <v>131</v>
      </c>
      <c r="D18" s="58">
        <v>0</v>
      </c>
      <c r="E18" s="58">
        <v>0</v>
      </c>
      <c r="F18" s="59">
        <f t="shared" si="1"/>
        <v>0</v>
      </c>
    </row>
    <row r="19" spans="2:6" x14ac:dyDescent="0.2">
      <c r="B19" s="56">
        <v>8000</v>
      </c>
      <c r="C19" s="57" t="s">
        <v>132</v>
      </c>
      <c r="D19" s="58">
        <v>0</v>
      </c>
      <c r="E19" s="58">
        <v>0</v>
      </c>
      <c r="F19" s="59">
        <f t="shared" si="1"/>
        <v>0</v>
      </c>
    </row>
    <row r="20" spans="2:6" x14ac:dyDescent="0.2">
      <c r="B20" s="56">
        <v>9000</v>
      </c>
      <c r="C20" s="57" t="s">
        <v>133</v>
      </c>
      <c r="D20" s="58">
        <v>0</v>
      </c>
      <c r="E20" s="58">
        <v>0</v>
      </c>
      <c r="F20" s="59">
        <f t="shared" si="1"/>
        <v>0</v>
      </c>
    </row>
    <row r="21" spans="2:6" x14ac:dyDescent="0.2">
      <c r="B21" s="56"/>
      <c r="C21" s="60" t="s">
        <v>134</v>
      </c>
      <c r="D21" s="61">
        <f>SUM(D22:D30)</f>
        <v>0</v>
      </c>
      <c r="E21" s="61">
        <f t="shared" ref="E21:F21" si="2">SUM(E22:E30)</f>
        <v>0</v>
      </c>
      <c r="F21" s="62">
        <f t="shared" si="2"/>
        <v>0</v>
      </c>
    </row>
    <row r="22" spans="2:6" x14ac:dyDescent="0.2">
      <c r="B22" s="56">
        <v>1000</v>
      </c>
      <c r="C22" s="57" t="s">
        <v>125</v>
      </c>
      <c r="D22" s="58">
        <v>0</v>
      </c>
      <c r="E22" s="58">
        <v>0</v>
      </c>
      <c r="F22" s="59">
        <f>D22-E22</f>
        <v>0</v>
      </c>
    </row>
    <row r="23" spans="2:6" x14ac:dyDescent="0.2">
      <c r="B23" s="56">
        <v>2000</v>
      </c>
      <c r="C23" s="57" t="s">
        <v>126</v>
      </c>
      <c r="D23" s="58">
        <v>0</v>
      </c>
      <c r="E23" s="58">
        <v>0</v>
      </c>
      <c r="F23" s="59">
        <f t="shared" ref="F23:F29" si="3">D23-E23</f>
        <v>0</v>
      </c>
    </row>
    <row r="24" spans="2:6" x14ac:dyDescent="0.2">
      <c r="B24" s="56">
        <v>3000</v>
      </c>
      <c r="C24" s="57" t="s">
        <v>127</v>
      </c>
      <c r="D24" s="58">
        <v>0</v>
      </c>
      <c r="E24" s="58">
        <v>0</v>
      </c>
      <c r="F24" s="59">
        <f t="shared" si="3"/>
        <v>0</v>
      </c>
    </row>
    <row r="25" spans="2:6" x14ac:dyDescent="0.2">
      <c r="B25" s="56">
        <v>4000</v>
      </c>
      <c r="C25" s="57" t="s">
        <v>128</v>
      </c>
      <c r="D25" s="58">
        <v>0</v>
      </c>
      <c r="E25" s="58">
        <v>0</v>
      </c>
      <c r="F25" s="59">
        <f t="shared" si="3"/>
        <v>0</v>
      </c>
    </row>
    <row r="26" spans="2:6" x14ac:dyDescent="0.2">
      <c r="B26" s="56">
        <v>5000</v>
      </c>
      <c r="C26" s="57" t="s">
        <v>129</v>
      </c>
      <c r="D26" s="58">
        <v>0</v>
      </c>
      <c r="E26" s="58">
        <v>0</v>
      </c>
      <c r="F26" s="59">
        <f t="shared" si="3"/>
        <v>0</v>
      </c>
    </row>
    <row r="27" spans="2:6" x14ac:dyDescent="0.2">
      <c r="B27" s="56">
        <v>6000</v>
      </c>
      <c r="C27" s="57" t="s">
        <v>130</v>
      </c>
      <c r="D27" s="58">
        <v>0</v>
      </c>
      <c r="E27" s="58">
        <v>0</v>
      </c>
      <c r="F27" s="59">
        <f t="shared" si="3"/>
        <v>0</v>
      </c>
    </row>
    <row r="28" spans="2:6" x14ac:dyDescent="0.2">
      <c r="B28" s="56">
        <v>7000</v>
      </c>
      <c r="C28" s="57" t="s">
        <v>131</v>
      </c>
      <c r="D28" s="58">
        <v>0</v>
      </c>
      <c r="E28" s="58">
        <v>0</v>
      </c>
      <c r="F28" s="59">
        <f t="shared" si="3"/>
        <v>0</v>
      </c>
    </row>
    <row r="29" spans="2:6" x14ac:dyDescent="0.2">
      <c r="B29" s="56">
        <v>8000</v>
      </c>
      <c r="C29" s="57" t="s">
        <v>132</v>
      </c>
      <c r="D29" s="58">
        <v>0</v>
      </c>
      <c r="E29" s="58">
        <v>0</v>
      </c>
      <c r="F29" s="59">
        <f t="shared" si="3"/>
        <v>0</v>
      </c>
    </row>
    <row r="30" spans="2:6" x14ac:dyDescent="0.2">
      <c r="B30" s="63">
        <v>9000</v>
      </c>
      <c r="C30" s="64" t="s">
        <v>133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0</v>
      </c>
      <c r="E31" s="50">
        <f t="shared" ref="E31:F31" si="4">E11+E21</f>
        <v>0</v>
      </c>
      <c r="F31" s="51">
        <f t="shared" si="4"/>
        <v>0</v>
      </c>
    </row>
    <row r="33" spans="3:3" x14ac:dyDescent="0.2">
      <c r="C33" s="70" t="s">
        <v>135</v>
      </c>
    </row>
    <row r="34" spans="3:3" x14ac:dyDescent="0.2">
      <c r="C34" s="69" t="s">
        <v>136</v>
      </c>
    </row>
    <row r="35" spans="3:3" x14ac:dyDescent="0.2">
      <c r="C35" s="1" t="s">
        <v>151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4"/>
  <sheetViews>
    <sheetView showGridLines="0" workbookViewId="0">
      <selection activeCell="B1" sqref="B1:D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Universidad de Guanajuato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30 de junio de 2025</v>
      </c>
      <c r="C3" s="73"/>
      <c r="D3" s="73"/>
      <c r="E3" s="40" t="s">
        <v>4</v>
      </c>
      <c r="F3" s="41">
        <f>'Notas de Disciplina Financiera'!D3</f>
        <v>2</v>
      </c>
    </row>
    <row r="5" spans="1:6" x14ac:dyDescent="0.2">
      <c r="B5" s="43"/>
      <c r="C5" s="43" t="s">
        <v>16</v>
      </c>
    </row>
    <row r="7" spans="1:6" x14ac:dyDescent="0.2">
      <c r="B7" s="1" t="s">
        <v>137</v>
      </c>
    </row>
    <row r="8" spans="1:6" x14ac:dyDescent="0.2">
      <c r="B8" s="45" t="s">
        <v>138</v>
      </c>
    </row>
    <row r="9" spans="1:6" x14ac:dyDescent="0.2">
      <c r="A9" s="42"/>
      <c r="B9" s="47" t="s">
        <v>139</v>
      </c>
    </row>
    <row r="10" spans="1:6" x14ac:dyDescent="0.2">
      <c r="B10" s="47" t="s">
        <v>140</v>
      </c>
    </row>
    <row r="11" spans="1:6" x14ac:dyDescent="0.2">
      <c r="C11" s="1" t="s">
        <v>152</v>
      </c>
    </row>
    <row r="13" spans="1:6" x14ac:dyDescent="0.2">
      <c r="C13" s="70" t="s">
        <v>141</v>
      </c>
    </row>
    <row r="14" spans="1:6" x14ac:dyDescent="0.2">
      <c r="C14" s="69" t="s">
        <v>142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B1" sqref="B1:D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Universidad de Guanajuato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30 de junio de 2025</v>
      </c>
      <c r="C3" s="73"/>
      <c r="D3" s="73"/>
      <c r="E3" s="40" t="s">
        <v>4</v>
      </c>
      <c r="F3" s="41">
        <f>'Notas de Disciplina Financiera'!D3</f>
        <v>2</v>
      </c>
    </row>
    <row r="5" spans="1:6" x14ac:dyDescent="0.2">
      <c r="B5" s="43"/>
      <c r="C5" s="43" t="s">
        <v>18</v>
      </c>
    </row>
    <row r="7" spans="1:6" x14ac:dyDescent="0.2">
      <c r="B7" s="1" t="s">
        <v>137</v>
      </c>
    </row>
    <row r="8" spans="1:6" x14ac:dyDescent="0.2">
      <c r="B8" s="45" t="s">
        <v>143</v>
      </c>
    </row>
    <row r="9" spans="1:6" x14ac:dyDescent="0.2">
      <c r="A9" s="42"/>
      <c r="B9" s="46" t="s">
        <v>144</v>
      </c>
    </row>
    <row r="10" spans="1:6" x14ac:dyDescent="0.2">
      <c r="B10" s="46" t="s">
        <v>145</v>
      </c>
    </row>
    <row r="11" spans="1:6" x14ac:dyDescent="0.2">
      <c r="C11" s="1" t="s">
        <v>152</v>
      </c>
    </row>
    <row r="13" spans="1:6" x14ac:dyDescent="0.2">
      <c r="C13" s="70" t="s">
        <v>146</v>
      </c>
    </row>
    <row r="14" spans="1:6" x14ac:dyDescent="0.2">
      <c r="C14" s="69" t="s">
        <v>147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9"/>
  <sheetViews>
    <sheetView showGridLines="0" workbookViewId="0">
      <selection activeCell="B1" sqref="B1:D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Universidad de Guanajuato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30 de junio de 2025</v>
      </c>
      <c r="C3" s="73"/>
      <c r="D3" s="73"/>
      <c r="E3" s="40" t="s">
        <v>4</v>
      </c>
      <c r="F3" s="41">
        <f>'Notas de Disciplina Financiera'!D3</f>
        <v>2</v>
      </c>
    </row>
    <row r="5" spans="1:6" x14ac:dyDescent="0.2">
      <c r="B5" s="43"/>
      <c r="C5" s="43" t="s">
        <v>20</v>
      </c>
    </row>
    <row r="7" spans="1:6" x14ac:dyDescent="0.2">
      <c r="B7" s="1" t="s">
        <v>137</v>
      </c>
    </row>
    <row r="8" spans="1:6" x14ac:dyDescent="0.2">
      <c r="B8" s="45" t="s">
        <v>148</v>
      </c>
    </row>
    <row r="9" spans="1:6" x14ac:dyDescent="0.2">
      <c r="A9" s="42"/>
      <c r="C9" s="1" t="s">
        <v>152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DRF</cp:lastModifiedBy>
  <cp:revision/>
  <dcterms:created xsi:type="dcterms:W3CDTF">2024-03-15T21:50:03Z</dcterms:created>
  <dcterms:modified xsi:type="dcterms:W3CDTF">2025-07-24T15:40:38Z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