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3T2023\"/>
    </mc:Choice>
  </mc:AlternateContent>
  <xr:revisionPtr revIDLastSave="0" documentId="8_{49BE2363-0FDD-43C2-A309-05BE5F82F388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9" l="1"/>
  <c r="G74" i="9"/>
  <c r="G73" i="9"/>
  <c r="G72" i="9"/>
  <c r="G71" i="9" s="1"/>
  <c r="F71" i="9"/>
  <c r="E71" i="9"/>
  <c r="D71" i="9"/>
  <c r="C71" i="9"/>
  <c r="B71" i="9"/>
  <c r="G70" i="9"/>
  <c r="G69" i="9"/>
  <c r="G68" i="9"/>
  <c r="G67" i="9"/>
  <c r="G66" i="9"/>
  <c r="G65" i="9"/>
  <c r="G64" i="9"/>
  <c r="G63" i="9"/>
  <c r="G62" i="9"/>
  <c r="G61" i="9" s="1"/>
  <c r="F61" i="9"/>
  <c r="E61" i="9"/>
  <c r="D61" i="9"/>
  <c r="C61" i="9"/>
  <c r="B61" i="9"/>
  <c r="G60" i="9"/>
  <c r="G59" i="9"/>
  <c r="G58" i="9"/>
  <c r="G57" i="9"/>
  <c r="G56" i="9"/>
  <c r="G55" i="9"/>
  <c r="G54" i="9"/>
  <c r="G53" i="9" s="1"/>
  <c r="F53" i="9"/>
  <c r="E53" i="9"/>
  <c r="D53" i="9"/>
  <c r="C53" i="9"/>
  <c r="B53" i="9"/>
  <c r="G52" i="9"/>
  <c r="G51" i="9"/>
  <c r="G50" i="9"/>
  <c r="G49" i="9"/>
  <c r="G48" i="9"/>
  <c r="G47" i="9"/>
  <c r="G46" i="9"/>
  <c r="G45" i="9"/>
  <c r="G44" i="9" s="1"/>
  <c r="F44" i="9"/>
  <c r="E44" i="9"/>
  <c r="D44" i="9"/>
  <c r="D43" i="9" s="1"/>
  <c r="D77" i="9" s="1"/>
  <c r="C44" i="9"/>
  <c r="C43" i="9" s="1"/>
  <c r="C77" i="9" s="1"/>
  <c r="B44" i="9"/>
  <c r="F43" i="9"/>
  <c r="E43" i="9"/>
  <c r="E77" i="9" s="1"/>
  <c r="B43" i="9"/>
  <c r="B77" i="9" s="1"/>
  <c r="G41" i="9"/>
  <c r="G40" i="9"/>
  <c r="G39" i="9"/>
  <c r="G38" i="9"/>
  <c r="G37" i="9" s="1"/>
  <c r="F37" i="9"/>
  <c r="E37" i="9"/>
  <c r="D37" i="9"/>
  <c r="C37" i="9"/>
  <c r="B37" i="9"/>
  <c r="G36" i="9"/>
  <c r="G35" i="9"/>
  <c r="G34" i="9"/>
  <c r="G33" i="9"/>
  <c r="G32" i="9"/>
  <c r="G31" i="9"/>
  <c r="G30" i="9"/>
  <c r="G29" i="9"/>
  <c r="G28" i="9"/>
  <c r="G27" i="9"/>
  <c r="F27" i="9"/>
  <c r="E27" i="9"/>
  <c r="D27" i="9"/>
  <c r="C27" i="9"/>
  <c r="B27" i="9"/>
  <c r="G26" i="9"/>
  <c r="G25" i="9"/>
  <c r="G24" i="9"/>
  <c r="G23" i="9"/>
  <c r="G22" i="9"/>
  <c r="G21" i="9"/>
  <c r="G20" i="9"/>
  <c r="G19" i="9" s="1"/>
  <c r="F19" i="9"/>
  <c r="E19" i="9"/>
  <c r="D19" i="9"/>
  <c r="C19" i="9"/>
  <c r="B19" i="9"/>
  <c r="G18" i="9"/>
  <c r="G17" i="9"/>
  <c r="G16" i="9"/>
  <c r="G15" i="9"/>
  <c r="G14" i="9"/>
  <c r="G13" i="9"/>
  <c r="G12" i="9"/>
  <c r="G11" i="9"/>
  <c r="G10" i="9" s="1"/>
  <c r="G9" i="9" s="1"/>
  <c r="F10" i="9"/>
  <c r="F9" i="9" s="1"/>
  <c r="E10" i="9"/>
  <c r="E9" i="9" s="1"/>
  <c r="D10" i="9"/>
  <c r="C10" i="9"/>
  <c r="B10" i="9"/>
  <c r="D9" i="9"/>
  <c r="C9" i="9"/>
  <c r="B9" i="9"/>
  <c r="G27" i="8"/>
  <c r="G26" i="8"/>
  <c r="G25" i="8"/>
  <c r="G24" i="8"/>
  <c r="G23" i="8"/>
  <c r="G22" i="8"/>
  <c r="G21" i="8"/>
  <c r="G20" i="8"/>
  <c r="G19" i="8" s="1"/>
  <c r="G29" i="8" s="1"/>
  <c r="F19" i="8"/>
  <c r="F29" i="8" s="1"/>
  <c r="E19" i="8"/>
  <c r="E29" i="8" s="1"/>
  <c r="D19" i="8"/>
  <c r="D29" i="8" s="1"/>
  <c r="C19" i="8"/>
  <c r="C29" i="8" s="1"/>
  <c r="B19" i="8"/>
  <c r="B29" i="8" s="1"/>
  <c r="G17" i="8"/>
  <c r="G16" i="8"/>
  <c r="G15" i="8"/>
  <c r="G14" i="8"/>
  <c r="G13" i="8"/>
  <c r="G12" i="8"/>
  <c r="G11" i="8"/>
  <c r="G10" i="8"/>
  <c r="G9" i="8" s="1"/>
  <c r="F9" i="8"/>
  <c r="E9" i="8"/>
  <c r="D9" i="8"/>
  <c r="C9" i="8"/>
  <c r="B9" i="8"/>
  <c r="D103" i="7"/>
  <c r="D9" i="7"/>
  <c r="D84" i="7"/>
  <c r="A4" i="3"/>
  <c r="A5" i="10"/>
  <c r="A5" i="9"/>
  <c r="A5" i="8"/>
  <c r="A5" i="7"/>
  <c r="A4" i="6"/>
  <c r="A4" i="5"/>
  <c r="A2" i="15"/>
  <c r="G43" i="9" l="1"/>
  <c r="G77" i="9" s="1"/>
  <c r="F77" i="9"/>
  <c r="D159" i="7"/>
  <c r="A2" i="10"/>
  <c r="A2" i="9"/>
  <c r="A2" i="8"/>
  <c r="A2" i="7"/>
  <c r="A2" i="6"/>
  <c r="A2" i="5"/>
  <c r="A2" i="4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79" i="2" l="1"/>
  <c r="E47" i="2"/>
  <c r="E59" i="2" s="1"/>
  <c r="F47" i="2"/>
  <c r="F59" i="2" s="1"/>
  <c r="F81" i="2" s="1"/>
  <c r="E84" i="7"/>
  <c r="C9" i="7"/>
  <c r="G28" i="7"/>
  <c r="K20" i="4"/>
  <c r="E20" i="4"/>
  <c r="I20" i="4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E9" i="7"/>
  <c r="E159" i="7" s="1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G103" i="7"/>
  <c r="G85" i="7"/>
  <c r="G48" i="7"/>
  <c r="G10" i="7"/>
  <c r="F9" i="7"/>
  <c r="C70" i="6"/>
  <c r="F70" i="6"/>
  <c r="G45" i="6"/>
  <c r="G16" i="6"/>
  <c r="G41" i="6" s="1"/>
  <c r="G37" i="6"/>
  <c r="E81" i="2" l="1"/>
  <c r="B70" i="6"/>
  <c r="G65" i="6"/>
  <c r="F159" i="7"/>
  <c r="G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F33" i="10"/>
  <c r="E33" i="10"/>
  <c r="D33" i="10"/>
  <c r="C33" i="10"/>
  <c r="B33" i="10"/>
  <c r="G33" i="10" l="1"/>
</calcChain>
</file>

<file path=xl/sharedStrings.xml><?xml version="1.0" encoding="utf-8"?>
<sst xmlns="http://schemas.openxmlformats.org/spreadsheetml/2006/main" count="701" uniqueCount="504">
  <si>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</si>
  <si>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</si>
  <si>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</si>
  <si>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</si>
  <si>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</si>
  <si>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</si>
  <si>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</si>
  <si>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</si>
  <si>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</si>
  <si>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</si>
  <si>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</si>
  <si>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</si>
  <si>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</si>
  <si>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</si>
  <si>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</si>
  <si>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</si>
  <si>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</si>
  <si>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</si>
  <si>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</si>
  <si>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</si>
  <si>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</si>
  <si>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</si>
  <si>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</si>
  <si>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</si>
  <si>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</si>
  <si>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</si>
  <si>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</si>
  <si>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</si>
  <si>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</si>
  <si>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</si>
  <si>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</si>
  <si>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</si>
  <si>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</si>
  <si>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</si>
  <si>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</si>
  <si>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</si>
  <si>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</si>
  <si>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</si>
  <si>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</si>
  <si>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</si>
  <si>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</si>
  <si>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</si>
  <si>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</si>
  <si>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</si>
  <si>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</si>
  <si>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</si>
  <si>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</si>
  <si>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</si>
  <si>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</si>
  <si>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</si>
  <si>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</si>
  <si>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</si>
  <si>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</si>
  <si>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</si>
  <si>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</si>
  <si>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</si>
  <si>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</si>
  <si>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</si>
  <si>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</si>
  <si>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</si>
  <si>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</si>
  <si>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</si>
  <si>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</si>
  <si>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</si>
  <si>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</si>
  <si>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</si>
  <si>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</si>
  <si>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</si>
  <si>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</si>
  <si>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</si>
  <si>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</si>
  <si>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</si>
  <si>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</si>
  <si>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</si>
  <si>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</si>
  <si>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</si>
  <si>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</si>
  <si>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</si>
  <si>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</si>
  <si>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</si>
  <si>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</si>
  <si>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</si>
  <si>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</si>
  <si>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</si>
  <si>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</si>
  <si>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</si>
  <si>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</si>
  <si>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</si>
  <si>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</si>
  <si>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</si>
  <si>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</si>
  <si>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</si>
  <si>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</si>
  <si>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</si>
  <si>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</si>
  <si>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</si>
  <si>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</si>
  <si>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</si>
  <si>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</si>
  <si>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</si>
  <si>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</si>
  <si>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</si>
  <si>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</si>
  <si>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</si>
  <si>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</si>
  <si>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</si>
  <si>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</si>
  <si>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</si>
  <si>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</si>
  <si>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</si>
  <si>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</si>
  <si>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</si>
  <si>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</si>
  <si>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</si>
  <si>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</si>
  <si>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</si>
  <si>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</si>
  <si>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</si>
  <si>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</si>
  <si>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</si>
  <si>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</si>
  <si>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</si>
  <si>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</si>
  <si>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</si>
  <si>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</si>
  <si>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</si>
  <si>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</si>
  <si>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</si>
  <si>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</si>
  <si>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</si>
  <si>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</si>
  <si>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</si>
  <si>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</si>
  <si>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</si>
  <si>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</si>
  <si>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</si>
  <si>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</si>
  <si>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</si>
  <si>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</si>
  <si>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</si>
  <si>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</si>
  <si>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</si>
  <si>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</si>
  <si>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</si>
  <si>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</si>
  <si>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</si>
  <si>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</si>
  <si>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</si>
  <si>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</si>
  <si>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</si>
  <si>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</si>
  <si>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</si>
  <si>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</si>
  <si>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</si>
  <si>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</si>
  <si>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</si>
  <si>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</si>
  <si>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</si>
  <si>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</si>
  <si>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</si>
  <si>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</si>
  <si>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</si>
  <si>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</si>
  <si>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</si>
  <si>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</si>
  <si>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</si>
  <si>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</si>
  <si>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</si>
  <si>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</si>
  <si>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</si>
  <si>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</si>
  <si>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</si>
  <si>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</si>
  <si>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</si>
  <si>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</si>
  <si>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</si>
  <si>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</si>
  <si>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</si>
  <si>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</si>
  <si>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</si>
  <si>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</si>
  <si>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</si>
  <si>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</si>
  <si>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</si>
  <si>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</si>
  <si>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</si>
  <si>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</si>
  <si>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</si>
  <si>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</si>
  <si>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</si>
  <si>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</si>
  <si>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</si>
  <si>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</si>
  <si>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</si>
  <si>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</si>
  <si>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</si>
  <si>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</si>
  <si>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</si>
  <si>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</si>
  <si>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</si>
  <si>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</si>
  <si>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</si>
  <si>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</si>
  <si>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</si>
  <si>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</si>
  <si>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</si>
  <si>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</si>
  <si>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</si>
  <si>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</si>
  <si>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</si>
  <si>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</si>
  <si>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</si>
  <si>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</si>
  <si>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</si>
  <si>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</si>
  <si>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</si>
  <si>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</si>
  <si>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</si>
  <si>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</si>
  <si>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</si>
  <si>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</si>
  <si>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</si>
  <si>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</si>
  <si>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</si>
  <si>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</si>
  <si>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</si>
  <si>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</si>
  <si>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</si>
  <si>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</si>
  <si>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</si>
  <si>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</si>
  <si>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</si>
  <si>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</si>
  <si>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</si>
  <si>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</si>
  <si>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</si>
  <si>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</si>
  <si>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</si>
  <si>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</si>
  <si>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</si>
  <si>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</si>
  <si>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</si>
  <si>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</si>
  <si>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</si>
  <si>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</si>
  <si>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</si>
  <si>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</si>
  <si>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</si>
  <si>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</si>
  <si>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</si>
  <si>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</si>
  <si>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</si>
  <si>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</si>
  <si>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</si>
  <si>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</si>
  <si>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</si>
  <si>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</si>
  <si>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</si>
  <si>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</si>
  <si>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</si>
  <si>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</si>
  <si>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</si>
  <si>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</si>
  <si>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</si>
  <si>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</si>
  <si>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</si>
  <si>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</si>
  <si>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</si>
  <si>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</si>
  <si>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</si>
  <si>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</si>
  <si>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</si>
  <si>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</si>
  <si>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</si>
  <si>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</si>
  <si>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</si>
  <si>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</si>
  <si>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</si>
  <si>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</si>
  <si>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</si>
  <si>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</si>
  <si>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</si>
  <si>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</si>
  <si>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</si>
  <si>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</si>
  <si>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</si>
  <si>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</si>
  <si>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</si>
  <si>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</si>
  <si>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</si>
  <si>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</si>
  <si>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</si>
  <si>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</si>
  <si>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</si>
  <si>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</si>
  <si>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</si>
  <si>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</si>
  <si>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</si>
  <si>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</si>
  <si>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</si>
  <si>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</si>
  <si>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</si>
  <si>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</si>
  <si>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</si>
  <si>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</si>
  <si>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</si>
  <si>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</si>
  <si>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</si>
  <si>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</si>
  <si>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</si>
  <si>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</si>
  <si>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</si>
  <si>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</si>
  <si>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</si>
  <si>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</si>
  <si>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</si>
  <si>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</si>
  <si>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</si>
  <si>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</si>
  <si>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</si>
  <si>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</si>
  <si>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</si>
  <si>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</si>
  <si>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</si>
  <si>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</si>
  <si>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</si>
  <si>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</si>
  <si>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</si>
  <si>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</si>
  <si>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</si>
  <si>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</si>
  <si>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</si>
  <si>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</si>
  <si>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</si>
  <si>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</si>
  <si>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</si>
  <si>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</si>
  <si>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</si>
  <si>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</si>
  <si>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</si>
  <si>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</si>
  <si>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</si>
  <si>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</si>
  <si>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</si>
  <si>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</si>
  <si>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</si>
  <si>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</si>
  <si>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</si>
  <si>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</si>
  <si>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</si>
  <si>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</si>
  <si>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</si>
  <si>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</si>
  <si>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</si>
  <si>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</si>
  <si>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</si>
  <si>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</si>
  <si>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</si>
  <si>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</si>
  <si>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</si>
  <si>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</si>
  <si>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</si>
  <si>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</si>
  <si>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</si>
  <si>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</si>
  <si>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</si>
  <si>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</si>
  <si>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</si>
  <si>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</si>
  <si>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</si>
  <si>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</si>
  <si>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</si>
  <si>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</si>
  <si>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</si>
  <si>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</si>
  <si>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</si>
  <si>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</si>
  <si>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</si>
  <si>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</si>
  <si>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</si>
  <si>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</si>
  <si>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</si>
  <si>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</si>
  <si>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</si>
  <si>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</si>
  <si>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</si>
  <si>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</si>
  <si>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</si>
  <si>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</si>
  <si>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</si>
  <si>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</si>
  <si>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</si>
  <si>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</si>
  <si>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</si>
  <si>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</si>
  <si>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</si>
  <si>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</si>
  <si>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</si>
  <si>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</si>
  <si>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</si>
  <si>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</si>
  <si>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</si>
  <si>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</si>
  <si>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</si>
  <si>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</si>
  <si>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</si>
  <si>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</si>
  <si>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</si>
  <si>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</si>
  <si>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</si>
  <si>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</si>
  <si>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</si>
  <si>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</si>
  <si>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</si>
  <si>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</si>
  <si>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</si>
  <si>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</si>
  <si>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</si>
  <si>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</si>
  <si>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</si>
  <si>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</si>
  <si>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</si>
  <si>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</si>
  <si>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</si>
  <si>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</si>
  <si>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</si>
  <si>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</si>
  <si>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</si>
  <si>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</si>
  <si>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</si>
  <si>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</si>
  <si>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</si>
  <si>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</si>
  <si>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</si>
  <si>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</si>
  <si>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</si>
  <si>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</si>
  <si>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</si>
  <si>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</si>
  <si>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</si>
  <si>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</si>
  <si>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</si>
  <si>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</si>
  <si>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</si>
  <si>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</si>
  <si>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</si>
  <si>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</si>
  <si>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</si>
  <si>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</si>
  <si>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</si>
  <si>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</si>
  <si>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</si>
  <si>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</si>
  <si>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</si>
  <si>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</si>
  <si>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</si>
  <si>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</si>
  <si>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</si>
  <si>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</si>
  <si>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</si>
  <si>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</si>
  <si>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</si>
  <si>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</si>
  <si>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</si>
  <si>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</si>
  <si>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</si>
  <si>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</si>
  <si>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</si>
  <si>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</si>
  <si>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</si>
  <si>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</si>
  <si>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</si>
  <si>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</si>
  <si>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</si>
  <si>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</si>
  <si>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</si>
  <si>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</si>
  <si>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</si>
  <si>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</si>
  <si>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</si>
  <si>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</si>
  <si>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</si>
  <si>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</si>
  <si>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</si>
  <si>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</si>
  <si>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</si>
  <si>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</si>
  <si>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</si>
  <si>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</si>
  <si>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</si>
  <si>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</si>
  <si>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</si>
  <si>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</si>
  <si>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</si>
  <si>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30 de Septiembre de 2023 (b)</t>
  </si>
  <si>
    <t>A. 21114-1 UNIVERSIDAD DE GUANAJUATO RECTORIA GENERAL</t>
  </si>
  <si>
    <t>B. 21114-2 UNIVERSIDAD DE GUANAJUATO CAMPUS GUANAJUATO</t>
  </si>
  <si>
    <t>C. 21114-3 UNIVERSIDAD DE GUANAJUATO CAMPUS LEÓN</t>
  </si>
  <si>
    <t>D. 21114-4 UNIVERSIDAD DE GUANAJUATO CAMPUS IRAPUATO-SALAMANCA</t>
  </si>
  <si>
    <t>E. 21114-5 UNIVERSIDAD DE GUANAJUATO CAMPUS CELAYA-SALVATIERRA</t>
  </si>
  <si>
    <t>F. 21114-6 UNIVERSIDAD DE GUANAJUATO COLEGIO DE NIVEL MEDIO SUPERIOR</t>
  </si>
  <si>
    <t>UNIVERSIDAD DE GUANAJUATO</t>
  </si>
  <si>
    <t>No aplica, la Universidad no tiene contratada deuda</t>
  </si>
  <si>
    <t>Al 31 de Diciembre de 2022 y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</si>
</sst>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5" fillId="0" borderId="0"/>
    <xf numFmtId="0" fontId="9" fillId="0" borderId="0"/>
    <xf numFmtId="43" fontId="14" fillId="0" borderId="0" applyFont="0" applyFill="0" applyBorder="0" applyAlignment="0" applyProtection="0"/>
  </cellStyleXfs>
  <cellXfs count="143">
    <xf numFmtId="0" fontId="0" fillId="0" borderId="0" xfId="0"/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center" indent="2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indent="3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/>
    <xf numFmtId="0" fontId="1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 indent="3"/>
    </xf>
    <xf numFmtId="4" fontId="1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1" fillId="0" borderId="14" xfId="0" applyNumberFormat="1" applyFont="1" applyBorder="1"/>
    <xf numFmtId="0" fontId="1" fillId="0" borderId="14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indent="3"/>
    </xf>
    <xf numFmtId="0" fontId="1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1" fillId="3" borderId="14" xfId="0" applyFont="1" applyFill="1" applyBorder="1" applyAlignment="1">
      <alignment horizontal="left" vertical="center" indent="3"/>
    </xf>
    <xf numFmtId="0" fontId="1" fillId="3" borderId="14" xfId="0" applyFont="1" applyFill="1" applyBorder="1" applyAlignment="1">
      <alignment horizontal="left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indent="3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0" fillId="0" borderId="0" xfId="2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1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1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1" fillId="2" borderId="13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Continuous" vertical="center"/>
    </xf>
    <xf numFmtId="0" fontId="1" fillId="2" borderId="15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2" applyFont="1" applyFill="1" applyBorder="1" applyAlignment="1">
      <alignment horizontal="centerContinuous" vertical="center"/>
    </xf>
    <xf numFmtId="0" fontId="12" fillId="2" borderId="10" xfId="2" applyFont="1" applyFill="1" applyBorder="1" applyAlignment="1">
      <alignment horizontal="centerContinuous" vertical="center"/>
    </xf>
    <xf numFmtId="0" fontId="12" fillId="2" borderId="11" xfId="2" applyFont="1" applyFill="1" applyBorder="1" applyAlignment="1">
      <alignment horizontal="centerContinuous" vertical="center"/>
    </xf>
    <xf numFmtId="165" fontId="1" fillId="0" borderId="8" xfId="3" applyNumberFormat="1" applyFont="1" applyBorder="1" applyAlignment="1" applyProtection="1">
      <alignment horizontal="right" vertical="center"/>
      <protection locked="0"/>
    </xf>
    <xf numFmtId="165" fontId="0" fillId="0" borderId="14" xfId="3" applyNumberFormat="1" applyFont="1" applyBorder="1" applyAlignment="1" applyProtection="1">
      <alignment horizontal="right" vertical="top"/>
      <protection locked="0"/>
    </xf>
    <xf numFmtId="165" fontId="0" fillId="0" borderId="8" xfId="3" applyNumberFormat="1" applyFont="1" applyBorder="1" applyAlignment="1" applyProtection="1">
      <alignment horizontal="right" vertical="center"/>
      <protection locked="0"/>
    </xf>
    <xf numFmtId="165" fontId="0" fillId="0" borderId="8" xfId="3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89472E89-97AA-4EA8-B655-75A81CD8B415}"/>
    <cellStyle name="Normal 2 2" xfId="1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0" zoomScaleNormal="7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22.42578125" bestFit="1" customWidth="1"/>
    <col min="4" max="4" width="98.7109375" bestFit="1" customWidth="1"/>
    <col min="5" max="5" width="22" bestFit="1" customWidth="1"/>
    <col min="6" max="6" width="22.42578125" bestFit="1" customWidth="1"/>
  </cols>
  <sheetData>
    <row r="1" spans="1:6" ht="40.9" customHeight="1" x14ac:dyDescent="0.25">
      <c r="A1" s="121" t="s">
        <v>0</v>
      </c>
      <c r="B1" s="122"/>
      <c r="C1" s="122"/>
      <c r="D1" s="122"/>
      <c r="E1" s="122"/>
      <c r="F1" s="123"/>
    </row>
    <row r="2" spans="1:6" ht="15" customHeight="1" x14ac:dyDescent="0.25">
      <c r="A2" s="95" t="s">
        <v>501</v>
      </c>
      <c r="B2" s="96"/>
      <c r="C2" s="96"/>
      <c r="D2" s="96"/>
      <c r="E2" s="96"/>
      <c r="F2" s="97"/>
    </row>
    <row r="3" spans="1:6" ht="15" customHeight="1" x14ac:dyDescent="0.25">
      <c r="A3" s="98" t="s">
        <v>1</v>
      </c>
      <c r="B3" s="99"/>
      <c r="C3" s="99"/>
      <c r="D3" s="99"/>
      <c r="E3" s="99"/>
      <c r="F3" s="100"/>
    </row>
    <row r="4" spans="1:6" ht="12.95" customHeight="1" x14ac:dyDescent="0.25">
      <c r="A4" s="98" t="s">
        <v>503</v>
      </c>
      <c r="B4" s="99"/>
      <c r="C4" s="99"/>
      <c r="D4" s="99"/>
      <c r="E4" s="99"/>
      <c r="F4" s="100"/>
    </row>
    <row r="5" spans="1:6" ht="12.95" customHeight="1" x14ac:dyDescent="0.25">
      <c r="A5" s="101" t="s">
        <v>2</v>
      </c>
      <c r="B5" s="102"/>
      <c r="C5" s="102"/>
      <c r="D5" s="102"/>
      <c r="E5" s="102"/>
      <c r="F5" s="103"/>
    </row>
    <row r="6" spans="1:6" ht="41.45" customHeight="1" x14ac:dyDescent="0.25">
      <c r="A6" s="36" t="s">
        <v>3</v>
      </c>
      <c r="B6" s="37" t="s">
        <v>4</v>
      </c>
      <c r="C6" s="1" t="s">
        <v>5</v>
      </c>
      <c r="D6" s="38" t="s">
        <v>6</v>
      </c>
      <c r="E6" s="37" t="s">
        <v>4</v>
      </c>
      <c r="F6" s="1" t="s">
        <v>5</v>
      </c>
    </row>
    <row r="7" spans="1:6" ht="12.95" customHeight="1" x14ac:dyDescent="0.25">
      <c r="A7" s="39" t="s">
        <v>7</v>
      </c>
      <c r="B7" s="40"/>
      <c r="C7" s="40"/>
      <c r="D7" s="39" t="s">
        <v>8</v>
      </c>
      <c r="E7" s="40"/>
      <c r="F7" s="40"/>
    </row>
    <row r="8" spans="1:6" x14ac:dyDescent="0.25">
      <c r="A8" s="2" t="s">
        <v>9</v>
      </c>
      <c r="B8" s="41"/>
      <c r="C8" s="41"/>
      <c r="D8" s="2" t="s">
        <v>10</v>
      </c>
      <c r="E8" s="41"/>
      <c r="F8" s="41"/>
    </row>
    <row r="9" spans="1:6" x14ac:dyDescent="0.25">
      <c r="A9" s="42" t="s">
        <v>11</v>
      </c>
      <c r="B9" s="43">
        <f>SUM(B10:B16)</f>
        <v>488594114</v>
      </c>
      <c r="C9" s="43">
        <f>SUM(C10:C16)</f>
        <v>282604501</v>
      </c>
      <c r="D9" s="42" t="s">
        <v>12</v>
      </c>
      <c r="E9" s="43">
        <f>SUM(E10:E18)</f>
        <v>67911933</v>
      </c>
      <c r="F9" s="43">
        <f>SUM(F10:F18)</f>
        <v>150056373</v>
      </c>
    </row>
    <row r="10" spans="1:6" x14ac:dyDescent="0.25">
      <c r="A10" s="44" t="s">
        <v>13</v>
      </c>
      <c r="B10" s="43">
        <v>1316416</v>
      </c>
      <c r="C10" s="43">
        <v>92370</v>
      </c>
      <c r="D10" s="44" t="s">
        <v>14</v>
      </c>
      <c r="E10" s="43">
        <v>3175117</v>
      </c>
      <c r="F10" s="43">
        <v>9956546</v>
      </c>
    </row>
    <row r="11" spans="1:6" x14ac:dyDescent="0.25">
      <c r="A11" s="44" t="s">
        <v>15</v>
      </c>
      <c r="B11" s="43">
        <v>450476991</v>
      </c>
      <c r="C11" s="43">
        <v>235443010</v>
      </c>
      <c r="D11" s="44" t="s">
        <v>16</v>
      </c>
      <c r="E11" s="43">
        <v>23335167</v>
      </c>
      <c r="F11" s="43">
        <v>72793592</v>
      </c>
    </row>
    <row r="12" spans="1:6" x14ac:dyDescent="0.25">
      <c r="A12" s="44" t="s">
        <v>17</v>
      </c>
      <c r="B12" s="43">
        <v>599316</v>
      </c>
      <c r="C12" s="43">
        <v>168623</v>
      </c>
      <c r="D12" s="44" t="s">
        <v>18</v>
      </c>
      <c r="E12" s="43">
        <v>2104198</v>
      </c>
      <c r="F12" s="43">
        <v>3877373</v>
      </c>
    </row>
    <row r="13" spans="1:6" x14ac:dyDescent="0.25">
      <c r="A13" s="44" t="s">
        <v>19</v>
      </c>
      <c r="B13" s="43">
        <v>16982723</v>
      </c>
      <c r="C13" s="43">
        <v>15426129</v>
      </c>
      <c r="D13" s="44" t="s">
        <v>20</v>
      </c>
      <c r="E13" s="43">
        <v>0</v>
      </c>
      <c r="F13" s="43">
        <v>0</v>
      </c>
    </row>
    <row r="14" spans="1:6" x14ac:dyDescent="0.25">
      <c r="A14" s="44" t="s">
        <v>21</v>
      </c>
      <c r="B14" s="43">
        <v>19218668</v>
      </c>
      <c r="C14" s="43">
        <v>31474369</v>
      </c>
      <c r="D14" s="44" t="s">
        <v>22</v>
      </c>
      <c r="E14" s="43">
        <v>0</v>
      </c>
      <c r="F14" s="43">
        <v>0</v>
      </c>
    </row>
    <row r="15" spans="1:6" x14ac:dyDescent="0.25">
      <c r="A15" s="44" t="s">
        <v>23</v>
      </c>
      <c r="B15" s="43">
        <v>0</v>
      </c>
      <c r="C15" s="43">
        <v>0</v>
      </c>
      <c r="D15" s="44" t="s">
        <v>24</v>
      </c>
      <c r="E15" s="43">
        <v>0</v>
      </c>
      <c r="F15" s="43">
        <v>0</v>
      </c>
    </row>
    <row r="16" spans="1:6" x14ac:dyDescent="0.25">
      <c r="A16" s="44" t="s">
        <v>25</v>
      </c>
      <c r="B16" s="43">
        <v>0</v>
      </c>
      <c r="C16" s="43">
        <v>0</v>
      </c>
      <c r="D16" s="44" t="s">
        <v>26</v>
      </c>
      <c r="E16" s="43">
        <v>33885166</v>
      </c>
      <c r="F16" s="43">
        <v>60197198</v>
      </c>
    </row>
    <row r="17" spans="1:6" x14ac:dyDescent="0.25">
      <c r="A17" s="42" t="s">
        <v>27</v>
      </c>
      <c r="B17" s="43">
        <f>SUM(B18:B24)</f>
        <v>160693828</v>
      </c>
      <c r="C17" s="43">
        <f>SUM(C18:C24)</f>
        <v>138494556</v>
      </c>
      <c r="D17" s="44" t="s">
        <v>28</v>
      </c>
      <c r="E17" s="43">
        <v>1211230</v>
      </c>
      <c r="F17" s="43">
        <v>2236562</v>
      </c>
    </row>
    <row r="18" spans="1:6" x14ac:dyDescent="0.25">
      <c r="A18" s="44" t="s">
        <v>29</v>
      </c>
      <c r="B18" s="43">
        <v>0</v>
      </c>
      <c r="C18" s="43">
        <v>0</v>
      </c>
      <c r="D18" s="44" t="s">
        <v>30</v>
      </c>
      <c r="E18" s="43">
        <v>4201055</v>
      </c>
      <c r="F18" s="43">
        <v>995102</v>
      </c>
    </row>
    <row r="19" spans="1:6" x14ac:dyDescent="0.25">
      <c r="A19" s="44" t="s">
        <v>31</v>
      </c>
      <c r="B19" s="43">
        <v>140323132</v>
      </c>
      <c r="C19" s="43">
        <v>120699942</v>
      </c>
      <c r="D19" s="42" t="s">
        <v>32</v>
      </c>
      <c r="E19" s="43">
        <f>SUM(E20:E22)</f>
        <v>79658</v>
      </c>
      <c r="F19" s="43">
        <f>SUM(F20:F22)</f>
        <v>75658</v>
      </c>
    </row>
    <row r="20" spans="1:6" x14ac:dyDescent="0.25">
      <c r="A20" s="44" t="s">
        <v>33</v>
      </c>
      <c r="B20" s="43">
        <v>8743498</v>
      </c>
      <c r="C20" s="43">
        <v>5735994</v>
      </c>
      <c r="D20" s="44" t="s">
        <v>34</v>
      </c>
      <c r="E20" s="43">
        <v>78900</v>
      </c>
      <c r="F20" s="43">
        <v>74900</v>
      </c>
    </row>
    <row r="21" spans="1:6" x14ac:dyDescent="0.25">
      <c r="A21" s="44" t="s">
        <v>35</v>
      </c>
      <c r="B21" s="43">
        <v>-466</v>
      </c>
      <c r="C21" s="43">
        <v>0</v>
      </c>
      <c r="D21" s="44" t="s">
        <v>36</v>
      </c>
      <c r="E21" s="43">
        <v>0</v>
      </c>
      <c r="F21" s="43">
        <v>0</v>
      </c>
    </row>
    <row r="22" spans="1:6" x14ac:dyDescent="0.25">
      <c r="A22" s="44" t="s">
        <v>37</v>
      </c>
      <c r="B22" s="43">
        <v>0</v>
      </c>
      <c r="C22" s="43">
        <v>0</v>
      </c>
      <c r="D22" s="44" t="s">
        <v>38</v>
      </c>
      <c r="E22" s="43">
        <v>758</v>
      </c>
      <c r="F22" s="43">
        <v>758</v>
      </c>
    </row>
    <row r="23" spans="1:6" x14ac:dyDescent="0.25">
      <c r="A23" s="44" t="s">
        <v>39</v>
      </c>
      <c r="B23" s="43">
        <v>11627664</v>
      </c>
      <c r="C23" s="43">
        <v>12058620</v>
      </c>
      <c r="D23" s="42" t="s">
        <v>40</v>
      </c>
      <c r="E23" s="43">
        <f>E24+E25</f>
        <v>0</v>
      </c>
      <c r="F23" s="43">
        <f>F24+F25</f>
        <v>0</v>
      </c>
    </row>
    <row r="24" spans="1:6" x14ac:dyDescent="0.25">
      <c r="A24" s="44" t="s">
        <v>41</v>
      </c>
      <c r="B24" s="43">
        <v>0</v>
      </c>
      <c r="C24" s="43">
        <v>0</v>
      </c>
      <c r="D24" s="44" t="s">
        <v>42</v>
      </c>
      <c r="E24" s="43">
        <v>0</v>
      </c>
      <c r="F24" s="43">
        <v>0</v>
      </c>
    </row>
    <row r="25" spans="1:6" x14ac:dyDescent="0.25">
      <c r="A25" s="42" t="s">
        <v>43</v>
      </c>
      <c r="B25" s="43">
        <f>SUM(B26:B30)</f>
        <v>51570079</v>
      </c>
      <c r="C25" s="43">
        <f>SUM(C26:C30)</f>
        <v>34400512</v>
      </c>
      <c r="D25" s="44" t="s">
        <v>44</v>
      </c>
      <c r="E25" s="43">
        <v>0</v>
      </c>
      <c r="F25" s="43">
        <v>0</v>
      </c>
    </row>
    <row r="26" spans="1:6" x14ac:dyDescent="0.25">
      <c r="A26" s="44" t="s">
        <v>45</v>
      </c>
      <c r="B26" s="43">
        <v>3845708</v>
      </c>
      <c r="C26" s="43">
        <v>623651</v>
      </c>
      <c r="D26" s="42" t="s">
        <v>46</v>
      </c>
      <c r="E26" s="43">
        <v>0</v>
      </c>
      <c r="F26" s="43">
        <v>0</v>
      </c>
    </row>
    <row r="27" spans="1:6" x14ac:dyDescent="0.25">
      <c r="A27" s="44" t="s">
        <v>47</v>
      </c>
      <c r="B27" s="43">
        <v>0</v>
      </c>
      <c r="C27" s="43">
        <v>0</v>
      </c>
      <c r="D27" s="42" t="s">
        <v>48</v>
      </c>
      <c r="E27" s="43">
        <f>SUM(E28:E30)</f>
        <v>0</v>
      </c>
      <c r="F27" s="43">
        <f>SUM(F28:F30)</f>
        <v>0</v>
      </c>
    </row>
    <row r="28" spans="1:6" x14ac:dyDescent="0.25">
      <c r="A28" s="44" t="s">
        <v>49</v>
      </c>
      <c r="B28" s="43">
        <v>0</v>
      </c>
      <c r="C28" s="43">
        <v>0</v>
      </c>
      <c r="D28" s="44" t="s">
        <v>50</v>
      </c>
      <c r="E28" s="43">
        <v>0</v>
      </c>
      <c r="F28" s="43">
        <v>0</v>
      </c>
    </row>
    <row r="29" spans="1:6" x14ac:dyDescent="0.25">
      <c r="A29" s="44" t="s">
        <v>51</v>
      </c>
      <c r="B29" s="43">
        <v>47724371</v>
      </c>
      <c r="C29" s="43">
        <v>33776861</v>
      </c>
      <c r="D29" s="44" t="s">
        <v>52</v>
      </c>
      <c r="E29" s="43">
        <v>0</v>
      </c>
      <c r="F29" s="43">
        <v>0</v>
      </c>
    </row>
    <row r="30" spans="1:6" x14ac:dyDescent="0.25">
      <c r="A30" s="44" t="s">
        <v>53</v>
      </c>
      <c r="B30" s="43">
        <v>0</v>
      </c>
      <c r="C30" s="43">
        <v>0</v>
      </c>
      <c r="D30" s="44" t="s">
        <v>54</v>
      </c>
      <c r="E30" s="43">
        <v>0</v>
      </c>
      <c r="F30" s="43">
        <v>0</v>
      </c>
    </row>
    <row r="31" spans="1:6" x14ac:dyDescent="0.25">
      <c r="A31" s="42" t="s">
        <v>55</v>
      </c>
      <c r="B31" s="43">
        <f>SUM(B32:B36)</f>
        <v>0</v>
      </c>
      <c r="C31" s="43">
        <f>SUM(C32:C36)</f>
        <v>0</v>
      </c>
      <c r="D31" s="42" t="s">
        <v>56</v>
      </c>
      <c r="E31" s="43">
        <f>SUM(E32:E37)</f>
        <v>691065</v>
      </c>
      <c r="F31" s="43">
        <f>SUM(F32:F37)</f>
        <v>691135</v>
      </c>
    </row>
    <row r="32" spans="1:6" x14ac:dyDescent="0.25">
      <c r="A32" s="44" t="s">
        <v>57</v>
      </c>
      <c r="B32" s="43">
        <v>0</v>
      </c>
      <c r="C32" s="43">
        <v>0</v>
      </c>
      <c r="D32" s="44" t="s">
        <v>58</v>
      </c>
      <c r="E32" s="43">
        <v>0</v>
      </c>
      <c r="F32" s="43">
        <v>0</v>
      </c>
    </row>
    <row r="33" spans="1:6" ht="14.45" customHeight="1" x14ac:dyDescent="0.25">
      <c r="A33" s="44" t="s">
        <v>59</v>
      </c>
      <c r="B33" s="43">
        <v>0</v>
      </c>
      <c r="C33" s="43">
        <v>0</v>
      </c>
      <c r="D33" s="44" t="s">
        <v>60</v>
      </c>
      <c r="E33" s="43">
        <v>0</v>
      </c>
      <c r="F33" s="43">
        <v>0</v>
      </c>
    </row>
    <row r="34" spans="1:6" ht="14.45" customHeight="1" x14ac:dyDescent="0.25">
      <c r="A34" s="44" t="s">
        <v>61</v>
      </c>
      <c r="B34" s="43">
        <v>0</v>
      </c>
      <c r="C34" s="43">
        <v>0</v>
      </c>
      <c r="D34" s="44" t="s">
        <v>62</v>
      </c>
      <c r="E34" s="43">
        <v>0</v>
      </c>
      <c r="F34" s="43">
        <v>0</v>
      </c>
    </row>
    <row r="35" spans="1:6" ht="14.45" customHeight="1" x14ac:dyDescent="0.25">
      <c r="A35" s="44" t="s">
        <v>63</v>
      </c>
      <c r="B35" s="43">
        <v>0</v>
      </c>
      <c r="C35" s="43">
        <v>0</v>
      </c>
      <c r="D35" s="44" t="s">
        <v>64</v>
      </c>
      <c r="E35" s="43">
        <v>0</v>
      </c>
      <c r="F35" s="43">
        <v>0</v>
      </c>
    </row>
    <row r="36" spans="1:6" ht="14.45" customHeight="1" x14ac:dyDescent="0.25">
      <c r="A36" s="44" t="s">
        <v>65</v>
      </c>
      <c r="B36" s="43">
        <v>0</v>
      </c>
      <c r="C36" s="43">
        <v>0</v>
      </c>
      <c r="D36" s="44" t="s">
        <v>66</v>
      </c>
      <c r="E36" s="43">
        <v>691065</v>
      </c>
      <c r="F36" s="43">
        <v>691135</v>
      </c>
    </row>
    <row r="37" spans="1:6" ht="14.45" customHeight="1" x14ac:dyDescent="0.25">
      <c r="A37" s="42" t="s">
        <v>67</v>
      </c>
      <c r="B37" s="43">
        <v>1692965</v>
      </c>
      <c r="C37" s="43">
        <v>2819369</v>
      </c>
      <c r="D37" s="44" t="s">
        <v>68</v>
      </c>
      <c r="E37" s="43">
        <v>0</v>
      </c>
      <c r="F37" s="43">
        <v>0</v>
      </c>
    </row>
    <row r="38" spans="1:6" x14ac:dyDescent="0.25">
      <c r="A38" s="42" t="s">
        <v>69</v>
      </c>
      <c r="B38" s="43">
        <f>SUM(B39:B40)</f>
        <v>-14615852</v>
      </c>
      <c r="C38" s="43">
        <f>SUM(C39:C40)</f>
        <v>-14615852</v>
      </c>
      <c r="D38" s="42" t="s">
        <v>70</v>
      </c>
      <c r="E38" s="43">
        <f>SUM(E39:E41)</f>
        <v>0</v>
      </c>
      <c r="F38" s="43">
        <f>SUM(F39:F41)</f>
        <v>0</v>
      </c>
    </row>
    <row r="39" spans="1:6" x14ac:dyDescent="0.25">
      <c r="A39" s="44" t="s">
        <v>71</v>
      </c>
      <c r="B39" s="43">
        <v>-14615852</v>
      </c>
      <c r="C39" s="43">
        <v>-14615852</v>
      </c>
      <c r="D39" s="44" t="s">
        <v>72</v>
      </c>
      <c r="E39" s="43">
        <v>0</v>
      </c>
      <c r="F39" s="43">
        <v>0</v>
      </c>
    </row>
    <row r="40" spans="1:6" x14ac:dyDescent="0.25">
      <c r="A40" s="44" t="s">
        <v>73</v>
      </c>
      <c r="B40" s="43">
        <v>0</v>
      </c>
      <c r="C40" s="43">
        <v>0</v>
      </c>
      <c r="D40" s="44" t="s">
        <v>74</v>
      </c>
      <c r="E40" s="43">
        <v>0</v>
      </c>
      <c r="F40" s="43">
        <v>0</v>
      </c>
    </row>
    <row r="41" spans="1:6" x14ac:dyDescent="0.25">
      <c r="A41" s="42" t="s">
        <v>75</v>
      </c>
      <c r="B41" s="43">
        <f>SUM(B42:B45)</f>
        <v>1338735</v>
      </c>
      <c r="C41" s="43">
        <f>SUM(C42:C45)</f>
        <v>928037</v>
      </c>
      <c r="D41" s="44" t="s">
        <v>76</v>
      </c>
      <c r="E41" s="43">
        <v>0</v>
      </c>
      <c r="F41" s="43">
        <v>0</v>
      </c>
    </row>
    <row r="42" spans="1:6" x14ac:dyDescent="0.25">
      <c r="A42" s="44" t="s">
        <v>77</v>
      </c>
      <c r="B42" s="43">
        <v>1338735</v>
      </c>
      <c r="C42" s="43">
        <v>928037</v>
      </c>
      <c r="D42" s="42" t="s">
        <v>78</v>
      </c>
      <c r="E42" s="43">
        <f>SUM(E43:E45)</f>
        <v>32536155</v>
      </c>
      <c r="F42" s="43">
        <f>SUM(F43:F45)</f>
        <v>17738498</v>
      </c>
    </row>
    <row r="43" spans="1:6" x14ac:dyDescent="0.25">
      <c r="A43" s="44" t="s">
        <v>79</v>
      </c>
      <c r="B43" s="43">
        <v>0</v>
      </c>
      <c r="C43" s="43">
        <v>0</v>
      </c>
      <c r="D43" s="44" t="s">
        <v>80</v>
      </c>
      <c r="E43" s="43">
        <v>0</v>
      </c>
      <c r="F43" s="43">
        <v>0</v>
      </c>
    </row>
    <row r="44" spans="1:6" x14ac:dyDescent="0.25">
      <c r="A44" s="44" t="s">
        <v>81</v>
      </c>
      <c r="B44" s="43">
        <v>0</v>
      </c>
      <c r="C44" s="43">
        <v>0</v>
      </c>
      <c r="D44" s="44" t="s">
        <v>82</v>
      </c>
      <c r="E44" s="43">
        <v>0</v>
      </c>
      <c r="F44" s="43">
        <v>0</v>
      </c>
    </row>
    <row r="45" spans="1:6" x14ac:dyDescent="0.25">
      <c r="A45" s="44" t="s">
        <v>83</v>
      </c>
      <c r="B45" s="43">
        <v>0</v>
      </c>
      <c r="C45" s="43">
        <v>0</v>
      </c>
      <c r="D45" s="44" t="s">
        <v>84</v>
      </c>
      <c r="E45" s="43">
        <v>32536155</v>
      </c>
      <c r="F45" s="43">
        <v>17738498</v>
      </c>
    </row>
    <row r="46" spans="1:6" x14ac:dyDescent="0.25">
      <c r="A46" s="41"/>
      <c r="B46" s="45"/>
      <c r="C46" s="45"/>
      <c r="D46" s="41"/>
      <c r="E46" s="45"/>
      <c r="F46" s="45"/>
    </row>
    <row r="47" spans="1:6" x14ac:dyDescent="0.25">
      <c r="A47" s="3" t="s">
        <v>85</v>
      </c>
      <c r="B47" s="4">
        <f>B9+B17+B25+B31+B37+B38+B41</f>
        <v>689273869</v>
      </c>
      <c r="C47" s="4">
        <f>C9+C17+C25+C31+C37+C38+C41</f>
        <v>444631123</v>
      </c>
      <c r="D47" s="2" t="s">
        <v>86</v>
      </c>
      <c r="E47" s="4">
        <f>E9+E19+E23+E26+E27+E31+E38+E42</f>
        <v>101218811</v>
      </c>
      <c r="F47" s="4">
        <f>F9+F19+F23+F26+F27+F31+F38+F42</f>
        <v>168561664</v>
      </c>
    </row>
    <row r="48" spans="1:6" x14ac:dyDescent="0.25">
      <c r="A48" s="41"/>
      <c r="B48" s="45"/>
      <c r="C48" s="45"/>
      <c r="D48" s="41"/>
      <c r="E48" s="45"/>
      <c r="F48" s="45"/>
    </row>
    <row r="49" spans="1:6" x14ac:dyDescent="0.25">
      <c r="A49" s="2" t="s">
        <v>87</v>
      </c>
      <c r="B49" s="45"/>
      <c r="C49" s="45"/>
      <c r="D49" s="2" t="s">
        <v>88</v>
      </c>
      <c r="E49" s="45"/>
      <c r="F49" s="45"/>
    </row>
    <row r="50" spans="1:6" x14ac:dyDescent="0.25">
      <c r="A50" s="42" t="s">
        <v>89</v>
      </c>
      <c r="B50" s="43">
        <v>763081264</v>
      </c>
      <c r="C50" s="43">
        <v>804362740</v>
      </c>
      <c r="D50" s="42" t="s">
        <v>90</v>
      </c>
      <c r="E50" s="43">
        <v>0</v>
      </c>
      <c r="F50" s="43">
        <v>0</v>
      </c>
    </row>
    <row r="51" spans="1:6" x14ac:dyDescent="0.25">
      <c r="A51" s="42" t="s">
        <v>91</v>
      </c>
      <c r="B51" s="43">
        <v>8164442</v>
      </c>
      <c r="C51" s="43">
        <v>3806876</v>
      </c>
      <c r="D51" s="42" t="s">
        <v>92</v>
      </c>
      <c r="E51" s="43">
        <v>0</v>
      </c>
      <c r="F51" s="43">
        <v>0</v>
      </c>
    </row>
    <row r="52" spans="1:6" x14ac:dyDescent="0.25">
      <c r="A52" s="42" t="s">
        <v>93</v>
      </c>
      <c r="B52" s="43">
        <v>6334662473</v>
      </c>
      <c r="C52" s="43">
        <v>6293882128</v>
      </c>
      <c r="D52" s="42" t="s">
        <v>94</v>
      </c>
      <c r="E52" s="43">
        <v>0</v>
      </c>
      <c r="F52" s="43">
        <v>0</v>
      </c>
    </row>
    <row r="53" spans="1:6" x14ac:dyDescent="0.25">
      <c r="A53" s="42" t="s">
        <v>95</v>
      </c>
      <c r="B53" s="43">
        <v>2238965472</v>
      </c>
      <c r="C53" s="43">
        <v>2221160908</v>
      </c>
      <c r="D53" s="42" t="s">
        <v>96</v>
      </c>
      <c r="E53" s="43">
        <v>0</v>
      </c>
      <c r="F53" s="43">
        <v>0</v>
      </c>
    </row>
    <row r="54" spans="1:6" x14ac:dyDescent="0.25">
      <c r="A54" s="42" t="s">
        <v>97</v>
      </c>
      <c r="B54" s="43">
        <v>97320716</v>
      </c>
      <c r="C54" s="43">
        <v>97152570</v>
      </c>
      <c r="D54" s="42" t="s">
        <v>98</v>
      </c>
      <c r="E54" s="43">
        <v>0</v>
      </c>
      <c r="F54" s="43">
        <v>0</v>
      </c>
    </row>
    <row r="55" spans="1:6" x14ac:dyDescent="0.25">
      <c r="A55" s="42" t="s">
        <v>99</v>
      </c>
      <c r="B55" s="43">
        <v>-2987545360</v>
      </c>
      <c r="C55" s="43">
        <v>-2844281683</v>
      </c>
      <c r="D55" s="46" t="s">
        <v>100</v>
      </c>
      <c r="E55" s="43">
        <v>704731539</v>
      </c>
      <c r="F55" s="43">
        <v>732420205</v>
      </c>
    </row>
    <row r="56" spans="1:6" x14ac:dyDescent="0.25">
      <c r="A56" s="42" t="s">
        <v>101</v>
      </c>
      <c r="B56" s="43">
        <v>20137922</v>
      </c>
      <c r="C56" s="43">
        <v>20137922</v>
      </c>
      <c r="D56" s="41"/>
      <c r="E56" s="45"/>
      <c r="F56" s="45"/>
    </row>
    <row r="57" spans="1:6" x14ac:dyDescent="0.25">
      <c r="A57" s="42" t="s">
        <v>102</v>
      </c>
      <c r="B57" s="43">
        <v>0</v>
      </c>
      <c r="C57" s="43">
        <v>0</v>
      </c>
      <c r="D57" s="2" t="s">
        <v>103</v>
      </c>
      <c r="E57" s="4">
        <f>SUM(E50:E55)</f>
        <v>704731539</v>
      </c>
      <c r="F57" s="4">
        <f>SUM(F50:F55)</f>
        <v>732420205</v>
      </c>
    </row>
    <row r="58" spans="1:6" x14ac:dyDescent="0.25">
      <c r="A58" s="42" t="s">
        <v>104</v>
      </c>
      <c r="B58" s="43">
        <v>0</v>
      </c>
      <c r="C58" s="43">
        <v>0</v>
      </c>
      <c r="D58" s="41"/>
      <c r="E58" s="45"/>
      <c r="F58" s="45"/>
    </row>
    <row r="59" spans="1:6" x14ac:dyDescent="0.25">
      <c r="A59" s="41"/>
      <c r="B59" s="45"/>
      <c r="C59" s="45"/>
      <c r="D59" s="2" t="s">
        <v>105</v>
      </c>
      <c r="E59" s="4">
        <f>E47+E57</f>
        <v>805950350</v>
      </c>
      <c r="F59" s="4">
        <f>F47+F57</f>
        <v>900981869</v>
      </c>
    </row>
    <row r="60" spans="1:6" x14ac:dyDescent="0.25">
      <c r="A60" s="3" t="s">
        <v>106</v>
      </c>
      <c r="B60" s="4">
        <f>SUM(B50:B58)</f>
        <v>6474786929</v>
      </c>
      <c r="C60" s="4">
        <f>SUM(C50:C58)</f>
        <v>6596221461</v>
      </c>
      <c r="D60" s="41"/>
      <c r="E60" s="45"/>
      <c r="F60" s="45"/>
    </row>
    <row r="61" spans="1:6" x14ac:dyDescent="0.25">
      <c r="A61" s="41"/>
      <c r="B61" s="45"/>
      <c r="C61" s="45"/>
      <c r="D61" s="47" t="s">
        <v>107</v>
      </c>
      <c r="E61" s="45"/>
      <c r="F61" s="45"/>
    </row>
    <row r="62" spans="1:6" x14ac:dyDescent="0.25">
      <c r="A62" s="3" t="s">
        <v>108</v>
      </c>
      <c r="B62" s="4">
        <f>SUM(B47+B60)</f>
        <v>7164060798</v>
      </c>
      <c r="C62" s="4">
        <f>SUM(C47+C60)</f>
        <v>7040852584</v>
      </c>
      <c r="D62" s="41"/>
      <c r="E62" s="45"/>
      <c r="F62" s="45"/>
    </row>
    <row r="63" spans="1:6" x14ac:dyDescent="0.25">
      <c r="A63" s="41"/>
      <c r="B63" s="41"/>
      <c r="C63" s="41"/>
      <c r="D63" s="48" t="s">
        <v>109</v>
      </c>
      <c r="E63" s="43">
        <f>SUM(E64:E66)</f>
        <v>3566825928</v>
      </c>
      <c r="F63" s="43">
        <f>SUM(F64:F66)</f>
        <v>3566825928</v>
      </c>
    </row>
    <row r="64" spans="1:6" x14ac:dyDescent="0.25">
      <c r="A64" s="41"/>
      <c r="B64" s="41"/>
      <c r="C64" s="41"/>
      <c r="D64" s="42" t="s">
        <v>110</v>
      </c>
      <c r="E64" s="43">
        <v>3543641522</v>
      </c>
      <c r="F64" s="43">
        <v>3543641522</v>
      </c>
    </row>
    <row r="65" spans="1:6" x14ac:dyDescent="0.25">
      <c r="A65" s="41"/>
      <c r="B65" s="41"/>
      <c r="C65" s="41"/>
      <c r="D65" s="46" t="s">
        <v>111</v>
      </c>
      <c r="E65" s="43">
        <v>23184406</v>
      </c>
      <c r="F65" s="43">
        <v>23184406</v>
      </c>
    </row>
    <row r="66" spans="1:6" x14ac:dyDescent="0.25">
      <c r="A66" s="41"/>
      <c r="B66" s="41"/>
      <c r="C66" s="41"/>
      <c r="D66" s="42" t="s">
        <v>112</v>
      </c>
      <c r="E66" s="43">
        <v>0</v>
      </c>
      <c r="F66" s="43">
        <v>0</v>
      </c>
    </row>
    <row r="67" spans="1:6" x14ac:dyDescent="0.25">
      <c r="A67" s="41"/>
      <c r="B67" s="41"/>
      <c r="C67" s="41"/>
      <c r="D67" s="41"/>
      <c r="E67" s="45"/>
      <c r="F67" s="45"/>
    </row>
    <row r="68" spans="1:6" x14ac:dyDescent="0.25">
      <c r="A68" s="41"/>
      <c r="B68" s="41"/>
      <c r="C68" s="41"/>
      <c r="D68" s="48" t="s">
        <v>113</v>
      </c>
      <c r="E68" s="43">
        <f>SUM(E69:E73)</f>
        <v>2779413936</v>
      </c>
      <c r="F68" s="43">
        <f>SUM(F69:F73)</f>
        <v>2561174203</v>
      </c>
    </row>
    <row r="69" spans="1:6" x14ac:dyDescent="0.25">
      <c r="A69" s="49"/>
      <c r="B69" s="41"/>
      <c r="C69" s="41"/>
      <c r="D69" s="42" t="s">
        <v>114</v>
      </c>
      <c r="E69" s="43">
        <v>219625457</v>
      </c>
      <c r="F69" s="43">
        <v>-133294279</v>
      </c>
    </row>
    <row r="70" spans="1:6" x14ac:dyDescent="0.25">
      <c r="A70" s="49"/>
      <c r="B70" s="41"/>
      <c r="C70" s="41"/>
      <c r="D70" s="42" t="s">
        <v>115</v>
      </c>
      <c r="E70" s="43">
        <v>-482852277</v>
      </c>
      <c r="F70" s="43">
        <v>-348172274</v>
      </c>
    </row>
    <row r="71" spans="1:6" x14ac:dyDescent="0.25">
      <c r="A71" s="49"/>
      <c r="B71" s="41"/>
      <c r="C71" s="41"/>
      <c r="D71" s="42" t="s">
        <v>116</v>
      </c>
      <c r="E71" s="43">
        <v>3042640756</v>
      </c>
      <c r="F71" s="43">
        <v>3042640756</v>
      </c>
    </row>
    <row r="72" spans="1:6" x14ac:dyDescent="0.25">
      <c r="A72" s="49"/>
      <c r="B72" s="41"/>
      <c r="C72" s="41"/>
      <c r="D72" s="42" t="s">
        <v>117</v>
      </c>
      <c r="E72" s="43">
        <v>0</v>
      </c>
      <c r="F72" s="43">
        <v>0</v>
      </c>
    </row>
    <row r="73" spans="1:6" x14ac:dyDescent="0.25">
      <c r="A73" s="49"/>
      <c r="B73" s="41"/>
      <c r="C73" s="41"/>
      <c r="D73" s="42" t="s">
        <v>118</v>
      </c>
      <c r="E73" s="43">
        <v>0</v>
      </c>
      <c r="F73" s="43">
        <v>0</v>
      </c>
    </row>
    <row r="74" spans="1:6" x14ac:dyDescent="0.25">
      <c r="A74" s="49"/>
      <c r="B74" s="41"/>
      <c r="C74" s="41"/>
      <c r="D74" s="41"/>
      <c r="E74" s="45"/>
      <c r="F74" s="45"/>
    </row>
    <row r="75" spans="1:6" x14ac:dyDescent="0.25">
      <c r="A75" s="49"/>
      <c r="B75" s="41"/>
      <c r="C75" s="41"/>
      <c r="D75" s="48" t="s">
        <v>119</v>
      </c>
      <c r="E75" s="43">
        <f>E76+E77</f>
        <v>11870584</v>
      </c>
      <c r="F75" s="43">
        <f>F76+F77</f>
        <v>11870584</v>
      </c>
    </row>
    <row r="76" spans="1:6" x14ac:dyDescent="0.25">
      <c r="A76" s="49"/>
      <c r="B76" s="41"/>
      <c r="C76" s="41"/>
      <c r="D76" s="42" t="s">
        <v>120</v>
      </c>
      <c r="E76" s="43">
        <v>0</v>
      </c>
      <c r="F76" s="43">
        <v>0</v>
      </c>
    </row>
    <row r="77" spans="1:6" x14ac:dyDescent="0.25">
      <c r="A77" s="49"/>
      <c r="B77" s="41"/>
      <c r="C77" s="41"/>
      <c r="D77" s="42" t="s">
        <v>121</v>
      </c>
      <c r="E77" s="43">
        <v>11870584</v>
      </c>
      <c r="F77" s="43">
        <v>11870584</v>
      </c>
    </row>
    <row r="78" spans="1:6" x14ac:dyDescent="0.25">
      <c r="A78" s="49"/>
      <c r="B78" s="41"/>
      <c r="C78" s="41"/>
      <c r="D78" s="41"/>
      <c r="E78" s="45"/>
      <c r="F78" s="45"/>
    </row>
    <row r="79" spans="1:6" x14ac:dyDescent="0.25">
      <c r="A79" s="49"/>
      <c r="B79" s="41"/>
      <c r="C79" s="41"/>
      <c r="D79" s="2" t="s">
        <v>122</v>
      </c>
      <c r="E79" s="4">
        <f>E63+E68+E75</f>
        <v>6358110448</v>
      </c>
      <c r="F79" s="4">
        <f>F63+F68+F75</f>
        <v>6139870715</v>
      </c>
    </row>
    <row r="80" spans="1:6" x14ac:dyDescent="0.25">
      <c r="A80" s="49"/>
      <c r="B80" s="41"/>
      <c r="C80" s="41"/>
      <c r="D80" s="41"/>
      <c r="E80" s="45"/>
      <c r="F80" s="45"/>
    </row>
    <row r="81" spans="1:6" x14ac:dyDescent="0.25">
      <c r="A81" s="49"/>
      <c r="B81" s="41"/>
      <c r="C81" s="41"/>
      <c r="D81" s="2" t="s">
        <v>123</v>
      </c>
      <c r="E81" s="4">
        <f>E59+E79</f>
        <v>7164060798</v>
      </c>
      <c r="F81" s="4">
        <f>F59+F79</f>
        <v>7040852584</v>
      </c>
    </row>
    <row r="82" spans="1:6" x14ac:dyDescent="0.25">
      <c r="A82" s="50"/>
      <c r="B82" s="51"/>
      <c r="C82" s="51"/>
      <c r="D82" s="51"/>
      <c r="E82" s="52"/>
      <c r="F82" s="52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9:C62 E9:F45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17:C17 B25:C25 B31:C36 B38:C38 B40:C41 B43:C46 B59:C62 E19:F19 E23:F35 E38:F44 E46:F49 E56:F63 E67:F68 E74:F76 E78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3" customWidth="1"/>
    <col min="2" max="2" width="23.5703125" style="53" customWidth="1"/>
    <col min="3" max="3" width="18.42578125" style="53" customWidth="1"/>
    <col min="4" max="4" width="17.42578125" style="53" customWidth="1"/>
    <col min="5" max="5" width="19.7109375" style="53" customWidth="1"/>
    <col min="6" max="6" width="23.140625" style="53" bestFit="1" customWidth="1"/>
    <col min="7" max="211" width="65" style="53"/>
    <col min="212" max="212" width="60.5703125" style="53" customWidth="1"/>
    <col min="213" max="213" width="23.5703125" style="53" customWidth="1"/>
    <col min="214" max="214" width="18.42578125" style="53" customWidth="1"/>
    <col min="215" max="215" width="17.42578125" style="53" customWidth="1"/>
    <col min="216" max="216" width="19.7109375" style="53" customWidth="1"/>
    <col min="217" max="217" width="19.140625" style="53" customWidth="1"/>
    <col min="218" max="218" width="37.28515625" style="53" bestFit="1" customWidth="1"/>
    <col min="219" max="467" width="65" style="53"/>
    <col min="468" max="468" width="60.5703125" style="53" customWidth="1"/>
    <col min="469" max="469" width="23.5703125" style="53" customWidth="1"/>
    <col min="470" max="470" width="18.42578125" style="53" customWidth="1"/>
    <col min="471" max="471" width="17.42578125" style="53" customWidth="1"/>
    <col min="472" max="472" width="19.7109375" style="53" customWidth="1"/>
    <col min="473" max="473" width="19.140625" style="53" customWidth="1"/>
    <col min="474" max="474" width="37.28515625" style="53" bestFit="1" customWidth="1"/>
    <col min="475" max="723" width="65" style="53"/>
    <col min="724" max="724" width="60.5703125" style="53" customWidth="1"/>
    <col min="725" max="725" width="23.5703125" style="53" customWidth="1"/>
    <col min="726" max="726" width="18.42578125" style="53" customWidth="1"/>
    <col min="727" max="727" width="17.42578125" style="53" customWidth="1"/>
    <col min="728" max="728" width="19.7109375" style="53" customWidth="1"/>
    <col min="729" max="729" width="19.140625" style="53" customWidth="1"/>
    <col min="730" max="730" width="37.28515625" style="53" bestFit="1" customWidth="1"/>
    <col min="731" max="979" width="65" style="53"/>
    <col min="980" max="980" width="60.5703125" style="53" customWidth="1"/>
    <col min="981" max="981" width="23.5703125" style="53" customWidth="1"/>
    <col min="982" max="982" width="18.42578125" style="53" customWidth="1"/>
    <col min="983" max="983" width="17.42578125" style="53" customWidth="1"/>
    <col min="984" max="984" width="19.7109375" style="53" customWidth="1"/>
    <col min="985" max="985" width="19.140625" style="53" customWidth="1"/>
    <col min="986" max="986" width="37.28515625" style="53" bestFit="1" customWidth="1"/>
    <col min="987" max="1235" width="65" style="53"/>
    <col min="1236" max="1236" width="60.5703125" style="53" customWidth="1"/>
    <col min="1237" max="1237" width="23.5703125" style="53" customWidth="1"/>
    <col min="1238" max="1238" width="18.42578125" style="53" customWidth="1"/>
    <col min="1239" max="1239" width="17.42578125" style="53" customWidth="1"/>
    <col min="1240" max="1240" width="19.7109375" style="53" customWidth="1"/>
    <col min="1241" max="1241" width="19.140625" style="53" customWidth="1"/>
    <col min="1242" max="1242" width="37.28515625" style="53" bestFit="1" customWidth="1"/>
    <col min="1243" max="1491" width="65" style="53"/>
    <col min="1492" max="1492" width="60.5703125" style="53" customWidth="1"/>
    <col min="1493" max="1493" width="23.5703125" style="53" customWidth="1"/>
    <col min="1494" max="1494" width="18.42578125" style="53" customWidth="1"/>
    <col min="1495" max="1495" width="17.42578125" style="53" customWidth="1"/>
    <col min="1496" max="1496" width="19.7109375" style="53" customWidth="1"/>
    <col min="1497" max="1497" width="19.140625" style="53" customWidth="1"/>
    <col min="1498" max="1498" width="37.28515625" style="53" bestFit="1" customWidth="1"/>
    <col min="1499" max="1747" width="65" style="53"/>
    <col min="1748" max="1748" width="60.5703125" style="53" customWidth="1"/>
    <col min="1749" max="1749" width="23.5703125" style="53" customWidth="1"/>
    <col min="1750" max="1750" width="18.42578125" style="53" customWidth="1"/>
    <col min="1751" max="1751" width="17.42578125" style="53" customWidth="1"/>
    <col min="1752" max="1752" width="19.7109375" style="53" customWidth="1"/>
    <col min="1753" max="1753" width="19.140625" style="53" customWidth="1"/>
    <col min="1754" max="1754" width="37.28515625" style="53" bestFit="1" customWidth="1"/>
    <col min="1755" max="2003" width="65" style="53"/>
    <col min="2004" max="2004" width="60.5703125" style="53" customWidth="1"/>
    <col min="2005" max="2005" width="23.5703125" style="53" customWidth="1"/>
    <col min="2006" max="2006" width="18.42578125" style="53" customWidth="1"/>
    <col min="2007" max="2007" width="17.42578125" style="53" customWidth="1"/>
    <col min="2008" max="2008" width="19.7109375" style="53" customWidth="1"/>
    <col min="2009" max="2009" width="19.140625" style="53" customWidth="1"/>
    <col min="2010" max="2010" width="37.28515625" style="53" bestFit="1" customWidth="1"/>
    <col min="2011" max="2259" width="65" style="53"/>
    <col min="2260" max="2260" width="60.5703125" style="53" customWidth="1"/>
    <col min="2261" max="2261" width="23.5703125" style="53" customWidth="1"/>
    <col min="2262" max="2262" width="18.42578125" style="53" customWidth="1"/>
    <col min="2263" max="2263" width="17.42578125" style="53" customWidth="1"/>
    <col min="2264" max="2264" width="19.7109375" style="53" customWidth="1"/>
    <col min="2265" max="2265" width="19.140625" style="53" customWidth="1"/>
    <col min="2266" max="2266" width="37.28515625" style="53" bestFit="1" customWidth="1"/>
    <col min="2267" max="2515" width="65" style="53"/>
    <col min="2516" max="2516" width="60.5703125" style="53" customWidth="1"/>
    <col min="2517" max="2517" width="23.5703125" style="53" customWidth="1"/>
    <col min="2518" max="2518" width="18.42578125" style="53" customWidth="1"/>
    <col min="2519" max="2519" width="17.42578125" style="53" customWidth="1"/>
    <col min="2520" max="2520" width="19.7109375" style="53" customWidth="1"/>
    <col min="2521" max="2521" width="19.140625" style="53" customWidth="1"/>
    <col min="2522" max="2522" width="37.28515625" style="53" bestFit="1" customWidth="1"/>
    <col min="2523" max="2771" width="65" style="53"/>
    <col min="2772" max="2772" width="60.5703125" style="53" customWidth="1"/>
    <col min="2773" max="2773" width="23.5703125" style="53" customWidth="1"/>
    <col min="2774" max="2774" width="18.42578125" style="53" customWidth="1"/>
    <col min="2775" max="2775" width="17.42578125" style="53" customWidth="1"/>
    <col min="2776" max="2776" width="19.7109375" style="53" customWidth="1"/>
    <col min="2777" max="2777" width="19.140625" style="53" customWidth="1"/>
    <col min="2778" max="2778" width="37.28515625" style="53" bestFit="1" customWidth="1"/>
    <col min="2779" max="3027" width="65" style="53"/>
    <col min="3028" max="3028" width="60.5703125" style="53" customWidth="1"/>
    <col min="3029" max="3029" width="23.5703125" style="53" customWidth="1"/>
    <col min="3030" max="3030" width="18.42578125" style="53" customWidth="1"/>
    <col min="3031" max="3031" width="17.42578125" style="53" customWidth="1"/>
    <col min="3032" max="3032" width="19.7109375" style="53" customWidth="1"/>
    <col min="3033" max="3033" width="19.140625" style="53" customWidth="1"/>
    <col min="3034" max="3034" width="37.28515625" style="53" bestFit="1" customWidth="1"/>
    <col min="3035" max="3283" width="65" style="53"/>
    <col min="3284" max="3284" width="60.5703125" style="53" customWidth="1"/>
    <col min="3285" max="3285" width="23.5703125" style="53" customWidth="1"/>
    <col min="3286" max="3286" width="18.42578125" style="53" customWidth="1"/>
    <col min="3287" max="3287" width="17.42578125" style="53" customWidth="1"/>
    <col min="3288" max="3288" width="19.7109375" style="53" customWidth="1"/>
    <col min="3289" max="3289" width="19.140625" style="53" customWidth="1"/>
    <col min="3290" max="3290" width="37.28515625" style="53" bestFit="1" customWidth="1"/>
    <col min="3291" max="3539" width="65" style="53"/>
    <col min="3540" max="3540" width="60.5703125" style="53" customWidth="1"/>
    <col min="3541" max="3541" width="23.5703125" style="53" customWidth="1"/>
    <col min="3542" max="3542" width="18.42578125" style="53" customWidth="1"/>
    <col min="3543" max="3543" width="17.42578125" style="53" customWidth="1"/>
    <col min="3544" max="3544" width="19.7109375" style="53" customWidth="1"/>
    <col min="3545" max="3545" width="19.140625" style="53" customWidth="1"/>
    <col min="3546" max="3546" width="37.28515625" style="53" bestFit="1" customWidth="1"/>
    <col min="3547" max="3795" width="65" style="53"/>
    <col min="3796" max="3796" width="60.5703125" style="53" customWidth="1"/>
    <col min="3797" max="3797" width="23.5703125" style="53" customWidth="1"/>
    <col min="3798" max="3798" width="18.42578125" style="53" customWidth="1"/>
    <col min="3799" max="3799" width="17.42578125" style="53" customWidth="1"/>
    <col min="3800" max="3800" width="19.7109375" style="53" customWidth="1"/>
    <col min="3801" max="3801" width="19.140625" style="53" customWidth="1"/>
    <col min="3802" max="3802" width="37.28515625" style="53" bestFit="1" customWidth="1"/>
    <col min="3803" max="4051" width="65" style="53"/>
    <col min="4052" max="4052" width="60.5703125" style="53" customWidth="1"/>
    <col min="4053" max="4053" width="23.5703125" style="53" customWidth="1"/>
    <col min="4054" max="4054" width="18.42578125" style="53" customWidth="1"/>
    <col min="4055" max="4055" width="17.42578125" style="53" customWidth="1"/>
    <col min="4056" max="4056" width="19.7109375" style="53" customWidth="1"/>
    <col min="4057" max="4057" width="19.140625" style="53" customWidth="1"/>
    <col min="4058" max="4058" width="37.28515625" style="53" bestFit="1" customWidth="1"/>
    <col min="4059" max="4307" width="65" style="53"/>
    <col min="4308" max="4308" width="60.5703125" style="53" customWidth="1"/>
    <col min="4309" max="4309" width="23.5703125" style="53" customWidth="1"/>
    <col min="4310" max="4310" width="18.42578125" style="53" customWidth="1"/>
    <col min="4311" max="4311" width="17.42578125" style="53" customWidth="1"/>
    <col min="4312" max="4312" width="19.7109375" style="53" customWidth="1"/>
    <col min="4313" max="4313" width="19.140625" style="53" customWidth="1"/>
    <col min="4314" max="4314" width="37.28515625" style="53" bestFit="1" customWidth="1"/>
    <col min="4315" max="4563" width="65" style="53"/>
    <col min="4564" max="4564" width="60.5703125" style="53" customWidth="1"/>
    <col min="4565" max="4565" width="23.5703125" style="53" customWidth="1"/>
    <col min="4566" max="4566" width="18.42578125" style="53" customWidth="1"/>
    <col min="4567" max="4567" width="17.42578125" style="53" customWidth="1"/>
    <col min="4568" max="4568" width="19.7109375" style="53" customWidth="1"/>
    <col min="4569" max="4569" width="19.140625" style="53" customWidth="1"/>
    <col min="4570" max="4570" width="37.28515625" style="53" bestFit="1" customWidth="1"/>
    <col min="4571" max="4819" width="65" style="53"/>
    <col min="4820" max="4820" width="60.5703125" style="53" customWidth="1"/>
    <col min="4821" max="4821" width="23.5703125" style="53" customWidth="1"/>
    <col min="4822" max="4822" width="18.42578125" style="53" customWidth="1"/>
    <col min="4823" max="4823" width="17.42578125" style="53" customWidth="1"/>
    <col min="4824" max="4824" width="19.7109375" style="53" customWidth="1"/>
    <col min="4825" max="4825" width="19.140625" style="53" customWidth="1"/>
    <col min="4826" max="4826" width="37.28515625" style="53" bestFit="1" customWidth="1"/>
    <col min="4827" max="5075" width="65" style="53"/>
    <col min="5076" max="5076" width="60.5703125" style="53" customWidth="1"/>
    <col min="5077" max="5077" width="23.5703125" style="53" customWidth="1"/>
    <col min="5078" max="5078" width="18.42578125" style="53" customWidth="1"/>
    <col min="5079" max="5079" width="17.42578125" style="53" customWidth="1"/>
    <col min="5080" max="5080" width="19.7109375" style="53" customWidth="1"/>
    <col min="5081" max="5081" width="19.140625" style="53" customWidth="1"/>
    <col min="5082" max="5082" width="37.28515625" style="53" bestFit="1" customWidth="1"/>
    <col min="5083" max="5331" width="65" style="53"/>
    <col min="5332" max="5332" width="60.5703125" style="53" customWidth="1"/>
    <col min="5333" max="5333" width="23.5703125" style="53" customWidth="1"/>
    <col min="5334" max="5334" width="18.42578125" style="53" customWidth="1"/>
    <col min="5335" max="5335" width="17.42578125" style="53" customWidth="1"/>
    <col min="5336" max="5336" width="19.7109375" style="53" customWidth="1"/>
    <col min="5337" max="5337" width="19.140625" style="53" customWidth="1"/>
    <col min="5338" max="5338" width="37.28515625" style="53" bestFit="1" customWidth="1"/>
    <col min="5339" max="5587" width="65" style="53"/>
    <col min="5588" max="5588" width="60.5703125" style="53" customWidth="1"/>
    <col min="5589" max="5589" width="23.5703125" style="53" customWidth="1"/>
    <col min="5590" max="5590" width="18.42578125" style="53" customWidth="1"/>
    <col min="5591" max="5591" width="17.42578125" style="53" customWidth="1"/>
    <col min="5592" max="5592" width="19.7109375" style="53" customWidth="1"/>
    <col min="5593" max="5593" width="19.140625" style="53" customWidth="1"/>
    <col min="5594" max="5594" width="37.28515625" style="53" bestFit="1" customWidth="1"/>
    <col min="5595" max="5843" width="65" style="53"/>
    <col min="5844" max="5844" width="60.5703125" style="53" customWidth="1"/>
    <col min="5845" max="5845" width="23.5703125" style="53" customWidth="1"/>
    <col min="5846" max="5846" width="18.42578125" style="53" customWidth="1"/>
    <col min="5847" max="5847" width="17.42578125" style="53" customWidth="1"/>
    <col min="5848" max="5848" width="19.7109375" style="53" customWidth="1"/>
    <col min="5849" max="5849" width="19.140625" style="53" customWidth="1"/>
    <col min="5850" max="5850" width="37.28515625" style="53" bestFit="1" customWidth="1"/>
    <col min="5851" max="6099" width="65" style="53"/>
    <col min="6100" max="6100" width="60.5703125" style="53" customWidth="1"/>
    <col min="6101" max="6101" width="23.5703125" style="53" customWidth="1"/>
    <col min="6102" max="6102" width="18.42578125" style="53" customWidth="1"/>
    <col min="6103" max="6103" width="17.42578125" style="53" customWidth="1"/>
    <col min="6104" max="6104" width="19.7109375" style="53" customWidth="1"/>
    <col min="6105" max="6105" width="19.140625" style="53" customWidth="1"/>
    <col min="6106" max="6106" width="37.28515625" style="53" bestFit="1" customWidth="1"/>
    <col min="6107" max="6355" width="65" style="53"/>
    <col min="6356" max="6356" width="60.5703125" style="53" customWidth="1"/>
    <col min="6357" max="6357" width="23.5703125" style="53" customWidth="1"/>
    <col min="6358" max="6358" width="18.42578125" style="53" customWidth="1"/>
    <col min="6359" max="6359" width="17.42578125" style="53" customWidth="1"/>
    <col min="6360" max="6360" width="19.7109375" style="53" customWidth="1"/>
    <col min="6361" max="6361" width="19.140625" style="53" customWidth="1"/>
    <col min="6362" max="6362" width="37.28515625" style="53" bestFit="1" customWidth="1"/>
    <col min="6363" max="6611" width="65" style="53"/>
    <col min="6612" max="6612" width="60.5703125" style="53" customWidth="1"/>
    <col min="6613" max="6613" width="23.5703125" style="53" customWidth="1"/>
    <col min="6614" max="6614" width="18.42578125" style="53" customWidth="1"/>
    <col min="6615" max="6615" width="17.42578125" style="53" customWidth="1"/>
    <col min="6616" max="6616" width="19.7109375" style="53" customWidth="1"/>
    <col min="6617" max="6617" width="19.140625" style="53" customWidth="1"/>
    <col min="6618" max="6618" width="37.28515625" style="53" bestFit="1" customWidth="1"/>
    <col min="6619" max="6867" width="65" style="53"/>
    <col min="6868" max="6868" width="60.5703125" style="53" customWidth="1"/>
    <col min="6869" max="6869" width="23.5703125" style="53" customWidth="1"/>
    <col min="6870" max="6870" width="18.42578125" style="53" customWidth="1"/>
    <col min="6871" max="6871" width="17.42578125" style="53" customWidth="1"/>
    <col min="6872" max="6872" width="19.7109375" style="53" customWidth="1"/>
    <col min="6873" max="6873" width="19.140625" style="53" customWidth="1"/>
    <col min="6874" max="6874" width="37.28515625" style="53" bestFit="1" customWidth="1"/>
    <col min="6875" max="7123" width="65" style="53"/>
    <col min="7124" max="7124" width="60.5703125" style="53" customWidth="1"/>
    <col min="7125" max="7125" width="23.5703125" style="53" customWidth="1"/>
    <col min="7126" max="7126" width="18.42578125" style="53" customWidth="1"/>
    <col min="7127" max="7127" width="17.42578125" style="53" customWidth="1"/>
    <col min="7128" max="7128" width="19.7109375" style="53" customWidth="1"/>
    <col min="7129" max="7129" width="19.140625" style="53" customWidth="1"/>
    <col min="7130" max="7130" width="37.28515625" style="53" bestFit="1" customWidth="1"/>
    <col min="7131" max="7379" width="65" style="53"/>
    <col min="7380" max="7380" width="60.5703125" style="53" customWidth="1"/>
    <col min="7381" max="7381" width="23.5703125" style="53" customWidth="1"/>
    <col min="7382" max="7382" width="18.42578125" style="53" customWidth="1"/>
    <col min="7383" max="7383" width="17.42578125" style="53" customWidth="1"/>
    <col min="7384" max="7384" width="19.7109375" style="53" customWidth="1"/>
    <col min="7385" max="7385" width="19.140625" style="53" customWidth="1"/>
    <col min="7386" max="7386" width="37.28515625" style="53" bestFit="1" customWidth="1"/>
    <col min="7387" max="7635" width="65" style="53"/>
    <col min="7636" max="7636" width="60.5703125" style="53" customWidth="1"/>
    <col min="7637" max="7637" width="23.5703125" style="53" customWidth="1"/>
    <col min="7638" max="7638" width="18.42578125" style="53" customWidth="1"/>
    <col min="7639" max="7639" width="17.42578125" style="53" customWidth="1"/>
    <col min="7640" max="7640" width="19.7109375" style="53" customWidth="1"/>
    <col min="7641" max="7641" width="19.140625" style="53" customWidth="1"/>
    <col min="7642" max="7642" width="37.28515625" style="53" bestFit="1" customWidth="1"/>
    <col min="7643" max="7891" width="65" style="53"/>
    <col min="7892" max="7892" width="60.5703125" style="53" customWidth="1"/>
    <col min="7893" max="7893" width="23.5703125" style="53" customWidth="1"/>
    <col min="7894" max="7894" width="18.42578125" style="53" customWidth="1"/>
    <col min="7895" max="7895" width="17.42578125" style="53" customWidth="1"/>
    <col min="7896" max="7896" width="19.7109375" style="53" customWidth="1"/>
    <col min="7897" max="7897" width="19.140625" style="53" customWidth="1"/>
    <col min="7898" max="7898" width="37.28515625" style="53" bestFit="1" customWidth="1"/>
    <col min="7899" max="8147" width="65" style="53"/>
    <col min="8148" max="8148" width="60.5703125" style="53" customWidth="1"/>
    <col min="8149" max="8149" width="23.5703125" style="53" customWidth="1"/>
    <col min="8150" max="8150" width="18.42578125" style="53" customWidth="1"/>
    <col min="8151" max="8151" width="17.42578125" style="53" customWidth="1"/>
    <col min="8152" max="8152" width="19.7109375" style="53" customWidth="1"/>
    <col min="8153" max="8153" width="19.140625" style="53" customWidth="1"/>
    <col min="8154" max="8154" width="37.28515625" style="53" bestFit="1" customWidth="1"/>
    <col min="8155" max="8403" width="65" style="53"/>
    <col min="8404" max="8404" width="60.5703125" style="53" customWidth="1"/>
    <col min="8405" max="8405" width="23.5703125" style="53" customWidth="1"/>
    <col min="8406" max="8406" width="18.42578125" style="53" customWidth="1"/>
    <col min="8407" max="8407" width="17.42578125" style="53" customWidth="1"/>
    <col min="8408" max="8408" width="19.7109375" style="53" customWidth="1"/>
    <col min="8409" max="8409" width="19.140625" style="53" customWidth="1"/>
    <col min="8410" max="8410" width="37.28515625" style="53" bestFit="1" customWidth="1"/>
    <col min="8411" max="8659" width="65" style="53"/>
    <col min="8660" max="8660" width="60.5703125" style="53" customWidth="1"/>
    <col min="8661" max="8661" width="23.5703125" style="53" customWidth="1"/>
    <col min="8662" max="8662" width="18.42578125" style="53" customWidth="1"/>
    <col min="8663" max="8663" width="17.42578125" style="53" customWidth="1"/>
    <col min="8664" max="8664" width="19.7109375" style="53" customWidth="1"/>
    <col min="8665" max="8665" width="19.140625" style="53" customWidth="1"/>
    <col min="8666" max="8666" width="37.28515625" style="53" bestFit="1" customWidth="1"/>
    <col min="8667" max="8915" width="65" style="53"/>
    <col min="8916" max="8916" width="60.5703125" style="53" customWidth="1"/>
    <col min="8917" max="8917" width="23.5703125" style="53" customWidth="1"/>
    <col min="8918" max="8918" width="18.42578125" style="53" customWidth="1"/>
    <col min="8919" max="8919" width="17.42578125" style="53" customWidth="1"/>
    <col min="8920" max="8920" width="19.7109375" style="53" customWidth="1"/>
    <col min="8921" max="8921" width="19.140625" style="53" customWidth="1"/>
    <col min="8922" max="8922" width="37.28515625" style="53" bestFit="1" customWidth="1"/>
    <col min="8923" max="9171" width="65" style="53"/>
    <col min="9172" max="9172" width="60.5703125" style="53" customWidth="1"/>
    <col min="9173" max="9173" width="23.5703125" style="53" customWidth="1"/>
    <col min="9174" max="9174" width="18.42578125" style="53" customWidth="1"/>
    <col min="9175" max="9175" width="17.42578125" style="53" customWidth="1"/>
    <col min="9176" max="9176" width="19.7109375" style="53" customWidth="1"/>
    <col min="9177" max="9177" width="19.140625" style="53" customWidth="1"/>
    <col min="9178" max="9178" width="37.28515625" style="53" bestFit="1" customWidth="1"/>
    <col min="9179" max="9427" width="65" style="53"/>
    <col min="9428" max="9428" width="60.5703125" style="53" customWidth="1"/>
    <col min="9429" max="9429" width="23.5703125" style="53" customWidth="1"/>
    <col min="9430" max="9430" width="18.42578125" style="53" customWidth="1"/>
    <col min="9431" max="9431" width="17.42578125" style="53" customWidth="1"/>
    <col min="9432" max="9432" width="19.7109375" style="53" customWidth="1"/>
    <col min="9433" max="9433" width="19.140625" style="53" customWidth="1"/>
    <col min="9434" max="9434" width="37.28515625" style="53" bestFit="1" customWidth="1"/>
    <col min="9435" max="9683" width="65" style="53"/>
    <col min="9684" max="9684" width="60.5703125" style="53" customWidth="1"/>
    <col min="9685" max="9685" width="23.5703125" style="53" customWidth="1"/>
    <col min="9686" max="9686" width="18.42578125" style="53" customWidth="1"/>
    <col min="9687" max="9687" width="17.42578125" style="53" customWidth="1"/>
    <col min="9688" max="9688" width="19.7109375" style="53" customWidth="1"/>
    <col min="9689" max="9689" width="19.140625" style="53" customWidth="1"/>
    <col min="9690" max="9690" width="37.28515625" style="53" bestFit="1" customWidth="1"/>
    <col min="9691" max="9939" width="65" style="53"/>
    <col min="9940" max="9940" width="60.5703125" style="53" customWidth="1"/>
    <col min="9941" max="9941" width="23.5703125" style="53" customWidth="1"/>
    <col min="9942" max="9942" width="18.42578125" style="53" customWidth="1"/>
    <col min="9943" max="9943" width="17.42578125" style="53" customWidth="1"/>
    <col min="9944" max="9944" width="19.7109375" style="53" customWidth="1"/>
    <col min="9945" max="9945" width="19.140625" style="53" customWidth="1"/>
    <col min="9946" max="9946" width="37.28515625" style="53" bestFit="1" customWidth="1"/>
    <col min="9947" max="10195" width="65" style="53"/>
    <col min="10196" max="10196" width="60.5703125" style="53" customWidth="1"/>
    <col min="10197" max="10197" width="23.5703125" style="53" customWidth="1"/>
    <col min="10198" max="10198" width="18.42578125" style="53" customWidth="1"/>
    <col min="10199" max="10199" width="17.42578125" style="53" customWidth="1"/>
    <col min="10200" max="10200" width="19.7109375" style="53" customWidth="1"/>
    <col min="10201" max="10201" width="19.140625" style="53" customWidth="1"/>
    <col min="10202" max="10202" width="37.28515625" style="53" bestFit="1" customWidth="1"/>
    <col min="10203" max="10451" width="65" style="53"/>
    <col min="10452" max="10452" width="60.5703125" style="53" customWidth="1"/>
    <col min="10453" max="10453" width="23.5703125" style="53" customWidth="1"/>
    <col min="10454" max="10454" width="18.42578125" style="53" customWidth="1"/>
    <col min="10455" max="10455" width="17.42578125" style="53" customWidth="1"/>
    <col min="10456" max="10456" width="19.7109375" style="53" customWidth="1"/>
    <col min="10457" max="10457" width="19.140625" style="53" customWidth="1"/>
    <col min="10458" max="10458" width="37.28515625" style="53" bestFit="1" customWidth="1"/>
    <col min="10459" max="10707" width="65" style="53"/>
    <col min="10708" max="10708" width="60.5703125" style="53" customWidth="1"/>
    <col min="10709" max="10709" width="23.5703125" style="53" customWidth="1"/>
    <col min="10710" max="10710" width="18.42578125" style="53" customWidth="1"/>
    <col min="10711" max="10711" width="17.42578125" style="53" customWidth="1"/>
    <col min="10712" max="10712" width="19.7109375" style="53" customWidth="1"/>
    <col min="10713" max="10713" width="19.140625" style="53" customWidth="1"/>
    <col min="10714" max="10714" width="37.28515625" style="53" bestFit="1" customWidth="1"/>
    <col min="10715" max="10963" width="65" style="53"/>
    <col min="10964" max="10964" width="60.5703125" style="53" customWidth="1"/>
    <col min="10965" max="10965" width="23.5703125" style="53" customWidth="1"/>
    <col min="10966" max="10966" width="18.42578125" style="53" customWidth="1"/>
    <col min="10967" max="10967" width="17.42578125" style="53" customWidth="1"/>
    <col min="10968" max="10968" width="19.7109375" style="53" customWidth="1"/>
    <col min="10969" max="10969" width="19.140625" style="53" customWidth="1"/>
    <col min="10970" max="10970" width="37.28515625" style="53" bestFit="1" customWidth="1"/>
    <col min="10971" max="11219" width="65" style="53"/>
    <col min="11220" max="11220" width="60.5703125" style="53" customWidth="1"/>
    <col min="11221" max="11221" width="23.5703125" style="53" customWidth="1"/>
    <col min="11222" max="11222" width="18.42578125" style="53" customWidth="1"/>
    <col min="11223" max="11223" width="17.42578125" style="53" customWidth="1"/>
    <col min="11224" max="11224" width="19.7109375" style="53" customWidth="1"/>
    <col min="11225" max="11225" width="19.140625" style="53" customWidth="1"/>
    <col min="11226" max="11226" width="37.28515625" style="53" bestFit="1" customWidth="1"/>
    <col min="11227" max="11475" width="65" style="53"/>
    <col min="11476" max="11476" width="60.5703125" style="53" customWidth="1"/>
    <col min="11477" max="11477" width="23.5703125" style="53" customWidth="1"/>
    <col min="11478" max="11478" width="18.42578125" style="53" customWidth="1"/>
    <col min="11479" max="11479" width="17.42578125" style="53" customWidth="1"/>
    <col min="11480" max="11480" width="19.7109375" style="53" customWidth="1"/>
    <col min="11481" max="11481" width="19.140625" style="53" customWidth="1"/>
    <col min="11482" max="11482" width="37.28515625" style="53" bestFit="1" customWidth="1"/>
    <col min="11483" max="11731" width="65" style="53"/>
    <col min="11732" max="11732" width="60.5703125" style="53" customWidth="1"/>
    <col min="11733" max="11733" width="23.5703125" style="53" customWidth="1"/>
    <col min="11734" max="11734" width="18.42578125" style="53" customWidth="1"/>
    <col min="11735" max="11735" width="17.42578125" style="53" customWidth="1"/>
    <col min="11736" max="11736" width="19.7109375" style="53" customWidth="1"/>
    <col min="11737" max="11737" width="19.140625" style="53" customWidth="1"/>
    <col min="11738" max="11738" width="37.28515625" style="53" bestFit="1" customWidth="1"/>
    <col min="11739" max="11987" width="65" style="53"/>
    <col min="11988" max="11988" width="60.5703125" style="53" customWidth="1"/>
    <col min="11989" max="11989" width="23.5703125" style="53" customWidth="1"/>
    <col min="11990" max="11990" width="18.42578125" style="53" customWidth="1"/>
    <col min="11991" max="11991" width="17.42578125" style="53" customWidth="1"/>
    <col min="11992" max="11992" width="19.7109375" style="53" customWidth="1"/>
    <col min="11993" max="11993" width="19.140625" style="53" customWidth="1"/>
    <col min="11994" max="11994" width="37.28515625" style="53" bestFit="1" customWidth="1"/>
    <col min="11995" max="12243" width="65" style="53"/>
    <col min="12244" max="12244" width="60.5703125" style="53" customWidth="1"/>
    <col min="12245" max="12245" width="23.5703125" style="53" customWidth="1"/>
    <col min="12246" max="12246" width="18.42578125" style="53" customWidth="1"/>
    <col min="12247" max="12247" width="17.42578125" style="53" customWidth="1"/>
    <col min="12248" max="12248" width="19.7109375" style="53" customWidth="1"/>
    <col min="12249" max="12249" width="19.140625" style="53" customWidth="1"/>
    <col min="12250" max="12250" width="37.28515625" style="53" bestFit="1" customWidth="1"/>
    <col min="12251" max="12499" width="65" style="53"/>
    <col min="12500" max="12500" width="60.5703125" style="53" customWidth="1"/>
    <col min="12501" max="12501" width="23.5703125" style="53" customWidth="1"/>
    <col min="12502" max="12502" width="18.42578125" style="53" customWidth="1"/>
    <col min="12503" max="12503" width="17.42578125" style="53" customWidth="1"/>
    <col min="12504" max="12504" width="19.7109375" style="53" customWidth="1"/>
    <col min="12505" max="12505" width="19.140625" style="53" customWidth="1"/>
    <col min="12506" max="12506" width="37.28515625" style="53" bestFit="1" customWidth="1"/>
    <col min="12507" max="12755" width="65" style="53"/>
    <col min="12756" max="12756" width="60.5703125" style="53" customWidth="1"/>
    <col min="12757" max="12757" width="23.5703125" style="53" customWidth="1"/>
    <col min="12758" max="12758" width="18.42578125" style="53" customWidth="1"/>
    <col min="12759" max="12759" width="17.42578125" style="53" customWidth="1"/>
    <col min="12760" max="12760" width="19.7109375" style="53" customWidth="1"/>
    <col min="12761" max="12761" width="19.140625" style="53" customWidth="1"/>
    <col min="12762" max="12762" width="37.28515625" style="53" bestFit="1" customWidth="1"/>
    <col min="12763" max="13011" width="65" style="53"/>
    <col min="13012" max="13012" width="60.5703125" style="53" customWidth="1"/>
    <col min="13013" max="13013" width="23.5703125" style="53" customWidth="1"/>
    <col min="13014" max="13014" width="18.42578125" style="53" customWidth="1"/>
    <col min="13015" max="13015" width="17.42578125" style="53" customWidth="1"/>
    <col min="13016" max="13016" width="19.7109375" style="53" customWidth="1"/>
    <col min="13017" max="13017" width="19.140625" style="53" customWidth="1"/>
    <col min="13018" max="13018" width="37.28515625" style="53" bestFit="1" customWidth="1"/>
    <col min="13019" max="13267" width="65" style="53"/>
    <col min="13268" max="13268" width="60.5703125" style="53" customWidth="1"/>
    <col min="13269" max="13269" width="23.5703125" style="53" customWidth="1"/>
    <col min="13270" max="13270" width="18.42578125" style="53" customWidth="1"/>
    <col min="13271" max="13271" width="17.42578125" style="53" customWidth="1"/>
    <col min="13272" max="13272" width="19.7109375" style="53" customWidth="1"/>
    <col min="13273" max="13273" width="19.140625" style="53" customWidth="1"/>
    <col min="13274" max="13274" width="37.28515625" style="53" bestFit="1" customWidth="1"/>
    <col min="13275" max="13523" width="65" style="53"/>
    <col min="13524" max="13524" width="60.5703125" style="53" customWidth="1"/>
    <col min="13525" max="13525" width="23.5703125" style="53" customWidth="1"/>
    <col min="13526" max="13526" width="18.42578125" style="53" customWidth="1"/>
    <col min="13527" max="13527" width="17.42578125" style="53" customWidth="1"/>
    <col min="13528" max="13528" width="19.7109375" style="53" customWidth="1"/>
    <col min="13529" max="13529" width="19.140625" style="53" customWidth="1"/>
    <col min="13530" max="13530" width="37.28515625" style="53" bestFit="1" customWidth="1"/>
    <col min="13531" max="13779" width="65" style="53"/>
    <col min="13780" max="13780" width="60.5703125" style="53" customWidth="1"/>
    <col min="13781" max="13781" width="23.5703125" style="53" customWidth="1"/>
    <col min="13782" max="13782" width="18.42578125" style="53" customWidth="1"/>
    <col min="13783" max="13783" width="17.42578125" style="53" customWidth="1"/>
    <col min="13784" max="13784" width="19.7109375" style="53" customWidth="1"/>
    <col min="13785" max="13785" width="19.140625" style="53" customWidth="1"/>
    <col min="13786" max="13786" width="37.28515625" style="53" bestFit="1" customWidth="1"/>
    <col min="13787" max="14035" width="65" style="53"/>
    <col min="14036" max="14036" width="60.5703125" style="53" customWidth="1"/>
    <col min="14037" max="14037" width="23.5703125" style="53" customWidth="1"/>
    <col min="14038" max="14038" width="18.42578125" style="53" customWidth="1"/>
    <col min="14039" max="14039" width="17.42578125" style="53" customWidth="1"/>
    <col min="14040" max="14040" width="19.7109375" style="53" customWidth="1"/>
    <col min="14041" max="14041" width="19.140625" style="53" customWidth="1"/>
    <col min="14042" max="14042" width="37.28515625" style="53" bestFit="1" customWidth="1"/>
    <col min="14043" max="14291" width="65" style="53"/>
    <col min="14292" max="14292" width="60.5703125" style="53" customWidth="1"/>
    <col min="14293" max="14293" width="23.5703125" style="53" customWidth="1"/>
    <col min="14294" max="14294" width="18.42578125" style="53" customWidth="1"/>
    <col min="14295" max="14295" width="17.42578125" style="53" customWidth="1"/>
    <col min="14296" max="14296" width="19.7109375" style="53" customWidth="1"/>
    <col min="14297" max="14297" width="19.140625" style="53" customWidth="1"/>
    <col min="14298" max="14298" width="37.28515625" style="53" bestFit="1" customWidth="1"/>
    <col min="14299" max="14547" width="65" style="53"/>
    <col min="14548" max="14548" width="60.5703125" style="53" customWidth="1"/>
    <col min="14549" max="14549" width="23.5703125" style="53" customWidth="1"/>
    <col min="14550" max="14550" width="18.42578125" style="53" customWidth="1"/>
    <col min="14551" max="14551" width="17.42578125" style="53" customWidth="1"/>
    <col min="14552" max="14552" width="19.7109375" style="53" customWidth="1"/>
    <col min="14553" max="14553" width="19.140625" style="53" customWidth="1"/>
    <col min="14554" max="14554" width="37.28515625" style="53" bestFit="1" customWidth="1"/>
    <col min="14555" max="14803" width="65" style="53"/>
    <col min="14804" max="14804" width="60.5703125" style="53" customWidth="1"/>
    <col min="14805" max="14805" width="23.5703125" style="53" customWidth="1"/>
    <col min="14806" max="14806" width="18.42578125" style="53" customWidth="1"/>
    <col min="14807" max="14807" width="17.42578125" style="53" customWidth="1"/>
    <col min="14808" max="14808" width="19.7109375" style="53" customWidth="1"/>
    <col min="14809" max="14809" width="19.140625" style="53" customWidth="1"/>
    <col min="14810" max="14810" width="37.28515625" style="53" bestFit="1" customWidth="1"/>
    <col min="14811" max="15059" width="65" style="53"/>
    <col min="15060" max="15060" width="60.5703125" style="53" customWidth="1"/>
    <col min="15061" max="15061" width="23.5703125" style="53" customWidth="1"/>
    <col min="15062" max="15062" width="18.42578125" style="53" customWidth="1"/>
    <col min="15063" max="15063" width="17.42578125" style="53" customWidth="1"/>
    <col min="15064" max="15064" width="19.7109375" style="53" customWidth="1"/>
    <col min="15065" max="15065" width="19.140625" style="53" customWidth="1"/>
    <col min="15066" max="15066" width="37.28515625" style="53" bestFit="1" customWidth="1"/>
    <col min="15067" max="15315" width="65" style="53"/>
    <col min="15316" max="15316" width="60.5703125" style="53" customWidth="1"/>
    <col min="15317" max="15317" width="23.5703125" style="53" customWidth="1"/>
    <col min="15318" max="15318" width="18.42578125" style="53" customWidth="1"/>
    <col min="15319" max="15319" width="17.42578125" style="53" customWidth="1"/>
    <col min="15320" max="15320" width="19.7109375" style="53" customWidth="1"/>
    <col min="15321" max="15321" width="19.140625" style="53" customWidth="1"/>
    <col min="15322" max="15322" width="37.28515625" style="53" bestFit="1" customWidth="1"/>
    <col min="15323" max="15571" width="65" style="53"/>
    <col min="15572" max="15572" width="60.5703125" style="53" customWidth="1"/>
    <col min="15573" max="15573" width="23.5703125" style="53" customWidth="1"/>
    <col min="15574" max="15574" width="18.42578125" style="53" customWidth="1"/>
    <col min="15575" max="15575" width="17.42578125" style="53" customWidth="1"/>
    <col min="15576" max="15576" width="19.7109375" style="53" customWidth="1"/>
    <col min="15577" max="15577" width="19.140625" style="53" customWidth="1"/>
    <col min="15578" max="15578" width="37.28515625" style="53" bestFit="1" customWidth="1"/>
    <col min="15579" max="15827" width="65" style="53"/>
    <col min="15828" max="15828" width="60.5703125" style="53" customWidth="1"/>
    <col min="15829" max="15829" width="23.5703125" style="53" customWidth="1"/>
    <col min="15830" max="15830" width="18.42578125" style="53" customWidth="1"/>
    <col min="15831" max="15831" width="17.42578125" style="53" customWidth="1"/>
    <col min="15832" max="15832" width="19.7109375" style="53" customWidth="1"/>
    <col min="15833" max="15833" width="19.140625" style="53" customWidth="1"/>
    <col min="15834" max="15834" width="37.28515625" style="53" bestFit="1" customWidth="1"/>
    <col min="15835" max="16083" width="65" style="53"/>
    <col min="16084" max="16084" width="60.5703125" style="53" customWidth="1"/>
    <col min="16085" max="16085" width="23.5703125" style="53" customWidth="1"/>
    <col min="16086" max="16086" width="18.42578125" style="53" customWidth="1"/>
    <col min="16087" max="16087" width="17.42578125" style="53" customWidth="1"/>
    <col min="16088" max="16088" width="19.7109375" style="53" customWidth="1"/>
    <col min="16089" max="16089" width="19.140625" style="53" customWidth="1"/>
    <col min="16090" max="16090" width="37.28515625" style="53" bestFit="1" customWidth="1"/>
    <col min="16091" max="16384" width="65" style="53"/>
  </cols>
  <sheetData>
    <row r="1" spans="1:6" ht="20.100000000000001" customHeight="1" x14ac:dyDescent="0.25">
      <c r="A1" s="142" t="s">
        <v>447</v>
      </c>
      <c r="B1" s="142"/>
      <c r="C1" s="142"/>
      <c r="D1" s="142"/>
      <c r="E1" s="142"/>
      <c r="F1" s="142"/>
    </row>
    <row r="2" spans="1:6" ht="20.100000000000001" customHeight="1" x14ac:dyDescent="0.25">
      <c r="A2" s="95" t="str">
        <f>'Formato 1'!A2</f>
        <v>UNIVERSIDAD DE GUANAJUATO</v>
      </c>
      <c r="B2" s="112"/>
      <c r="C2" s="112"/>
      <c r="D2" s="112"/>
      <c r="E2" s="112"/>
      <c r="F2" s="113"/>
    </row>
    <row r="3" spans="1:6" ht="29.25" customHeight="1" x14ac:dyDescent="0.25">
      <c r="A3" s="114" t="s">
        <v>448</v>
      </c>
      <c r="B3" s="115"/>
      <c r="C3" s="115"/>
      <c r="D3" s="115"/>
      <c r="E3" s="115"/>
      <c r="F3" s="116"/>
    </row>
    <row r="4" spans="1:6" ht="35.25" customHeight="1" x14ac:dyDescent="0.25">
      <c r="A4" s="105"/>
      <c r="B4" s="105" t="s">
        <v>449</v>
      </c>
      <c r="C4" s="105" t="s">
        <v>450</v>
      </c>
      <c r="D4" s="105" t="s">
        <v>451</v>
      </c>
      <c r="E4" s="105" t="s">
        <v>452</v>
      </c>
      <c r="F4" s="105" t="s">
        <v>453</v>
      </c>
    </row>
    <row r="5" spans="1:6" ht="12.75" customHeight="1" x14ac:dyDescent="0.25">
      <c r="A5" s="19" t="s">
        <v>454</v>
      </c>
      <c r="B5" s="49"/>
      <c r="C5" s="49"/>
      <c r="D5" s="49"/>
      <c r="E5" s="49"/>
      <c r="F5" s="49"/>
    </row>
    <row r="6" spans="1:6" ht="30" x14ac:dyDescent="0.25">
      <c r="A6" s="55" t="s">
        <v>455</v>
      </c>
      <c r="B6" s="56"/>
      <c r="C6" s="56"/>
      <c r="D6" s="56"/>
      <c r="E6" s="56"/>
      <c r="F6" s="56"/>
    </row>
    <row r="7" spans="1:6" ht="15" x14ac:dyDescent="0.25">
      <c r="A7" s="55" t="s">
        <v>456</v>
      </c>
      <c r="B7" s="56"/>
      <c r="C7" s="56"/>
      <c r="D7" s="56"/>
      <c r="E7" s="56"/>
      <c r="F7" s="56"/>
    </row>
    <row r="8" spans="1:6" ht="15" x14ac:dyDescent="0.25">
      <c r="A8" s="59"/>
      <c r="B8" s="41"/>
      <c r="C8" s="41"/>
      <c r="D8" s="41"/>
      <c r="E8" s="41"/>
      <c r="F8" s="41"/>
    </row>
    <row r="9" spans="1:6" ht="15" x14ac:dyDescent="0.25">
      <c r="A9" s="19" t="s">
        <v>457</v>
      </c>
      <c r="B9" s="41"/>
      <c r="C9" s="41"/>
      <c r="D9" s="41"/>
      <c r="E9" s="41"/>
      <c r="F9" s="41"/>
    </row>
    <row r="10" spans="1:6" ht="15" x14ac:dyDescent="0.25">
      <c r="A10" s="55" t="s">
        <v>458</v>
      </c>
      <c r="B10" s="56"/>
      <c r="C10" s="56"/>
      <c r="D10" s="56"/>
      <c r="E10" s="56"/>
      <c r="F10" s="56"/>
    </row>
    <row r="11" spans="1:6" ht="15" x14ac:dyDescent="0.25">
      <c r="A11" s="64" t="s">
        <v>459</v>
      </c>
      <c r="B11" s="56"/>
      <c r="C11" s="56"/>
      <c r="D11" s="56"/>
      <c r="E11" s="56"/>
      <c r="F11" s="56"/>
    </row>
    <row r="12" spans="1:6" ht="15" x14ac:dyDescent="0.25">
      <c r="A12" s="64" t="s">
        <v>460</v>
      </c>
      <c r="B12" s="56"/>
      <c r="C12" s="56"/>
      <c r="D12" s="56"/>
      <c r="E12" s="56"/>
      <c r="F12" s="56"/>
    </row>
    <row r="13" spans="1:6" ht="15" x14ac:dyDescent="0.25">
      <c r="A13" s="64" t="s">
        <v>461</v>
      </c>
      <c r="B13" s="56"/>
      <c r="C13" s="56"/>
      <c r="D13" s="56"/>
      <c r="E13" s="56"/>
      <c r="F13" s="56"/>
    </row>
    <row r="14" spans="1:6" ht="15" x14ac:dyDescent="0.25">
      <c r="A14" s="55" t="s">
        <v>462</v>
      </c>
      <c r="B14" s="56"/>
      <c r="C14" s="56"/>
      <c r="D14" s="56"/>
      <c r="E14" s="56"/>
      <c r="F14" s="56"/>
    </row>
    <row r="15" spans="1:6" ht="15" x14ac:dyDescent="0.25">
      <c r="A15" s="64" t="s">
        <v>459</v>
      </c>
      <c r="B15" s="56"/>
      <c r="C15" s="56"/>
      <c r="D15" s="56"/>
      <c r="E15" s="56"/>
      <c r="F15" s="56"/>
    </row>
    <row r="16" spans="1:6" ht="15" x14ac:dyDescent="0.25">
      <c r="A16" s="64" t="s">
        <v>460</v>
      </c>
      <c r="B16" s="56"/>
      <c r="C16" s="56"/>
      <c r="D16" s="56"/>
      <c r="E16" s="56"/>
      <c r="F16" s="56"/>
    </row>
    <row r="17" spans="1:6" ht="15" x14ac:dyDescent="0.25">
      <c r="A17" s="64" t="s">
        <v>461</v>
      </c>
      <c r="B17" s="56"/>
      <c r="C17" s="56"/>
      <c r="D17" s="56"/>
      <c r="E17" s="56"/>
      <c r="F17" s="56"/>
    </row>
    <row r="18" spans="1:6" ht="15" x14ac:dyDescent="0.25">
      <c r="A18" s="55" t="s">
        <v>463</v>
      </c>
      <c r="B18" s="106"/>
      <c r="C18" s="56"/>
      <c r="D18" s="56"/>
      <c r="E18" s="56"/>
      <c r="F18" s="56"/>
    </row>
    <row r="19" spans="1:6" ht="15" x14ac:dyDescent="0.25">
      <c r="A19" s="55" t="s">
        <v>464</v>
      </c>
      <c r="B19" s="56"/>
      <c r="C19" s="56"/>
      <c r="D19" s="56"/>
      <c r="E19" s="56"/>
      <c r="F19" s="56"/>
    </row>
    <row r="20" spans="1:6" ht="30" x14ac:dyDescent="0.25">
      <c r="A20" s="55" t="s">
        <v>465</v>
      </c>
      <c r="B20" s="107"/>
      <c r="C20" s="107"/>
      <c r="D20" s="107"/>
      <c r="E20" s="107"/>
      <c r="F20" s="107"/>
    </row>
    <row r="21" spans="1:6" ht="30" x14ac:dyDescent="0.25">
      <c r="A21" s="55" t="s">
        <v>466</v>
      </c>
      <c r="B21" s="107"/>
      <c r="C21" s="107"/>
      <c r="D21" s="107"/>
      <c r="E21" s="107"/>
      <c r="F21" s="107"/>
    </row>
    <row r="22" spans="1:6" ht="30" x14ac:dyDescent="0.25">
      <c r="A22" s="55" t="s">
        <v>467</v>
      </c>
      <c r="B22" s="107"/>
      <c r="C22" s="107"/>
      <c r="D22" s="107"/>
      <c r="E22" s="107"/>
      <c r="F22" s="107"/>
    </row>
    <row r="23" spans="1:6" ht="15" x14ac:dyDescent="0.25">
      <c r="A23" s="55" t="s">
        <v>468</v>
      </c>
      <c r="B23" s="107"/>
      <c r="C23" s="107"/>
      <c r="D23" s="107"/>
      <c r="E23" s="107"/>
      <c r="F23" s="107"/>
    </row>
    <row r="24" spans="1:6" ht="15" x14ac:dyDescent="0.25">
      <c r="A24" s="55" t="s">
        <v>469</v>
      </c>
      <c r="B24" s="108"/>
      <c r="C24" s="56"/>
      <c r="D24" s="56"/>
      <c r="E24" s="56"/>
      <c r="F24" s="56"/>
    </row>
    <row r="25" spans="1:6" ht="15" x14ac:dyDescent="0.25">
      <c r="A25" s="55" t="s">
        <v>470</v>
      </c>
      <c r="B25" s="108"/>
      <c r="C25" s="56"/>
      <c r="D25" s="56"/>
      <c r="E25" s="56"/>
      <c r="F25" s="56"/>
    </row>
    <row r="26" spans="1:6" ht="15" x14ac:dyDescent="0.25">
      <c r="A26" s="59"/>
      <c r="B26" s="41"/>
      <c r="C26" s="41"/>
      <c r="D26" s="41"/>
      <c r="E26" s="41"/>
      <c r="F26" s="41"/>
    </row>
    <row r="27" spans="1:6" ht="15" x14ac:dyDescent="0.25">
      <c r="A27" s="19" t="s">
        <v>471</v>
      </c>
      <c r="B27" s="41"/>
      <c r="C27" s="41"/>
      <c r="D27" s="41"/>
      <c r="E27" s="41"/>
      <c r="F27" s="41"/>
    </row>
    <row r="28" spans="1:6" ht="15" x14ac:dyDescent="0.25">
      <c r="A28" s="55" t="s">
        <v>472</v>
      </c>
      <c r="B28" s="56"/>
      <c r="C28" s="56"/>
      <c r="D28" s="56"/>
      <c r="E28" s="56"/>
      <c r="F28" s="56"/>
    </row>
    <row r="29" spans="1:6" ht="15" x14ac:dyDescent="0.25">
      <c r="A29" s="59"/>
      <c r="B29" s="41"/>
      <c r="C29" s="41"/>
      <c r="D29" s="41"/>
      <c r="E29" s="41"/>
      <c r="F29" s="41"/>
    </row>
    <row r="30" spans="1:6" ht="15" x14ac:dyDescent="0.25">
      <c r="A30" s="19" t="s">
        <v>473</v>
      </c>
      <c r="B30" s="41"/>
      <c r="C30" s="41"/>
      <c r="D30" s="41"/>
      <c r="E30" s="41"/>
      <c r="F30" s="41"/>
    </row>
    <row r="31" spans="1:6" ht="15" x14ac:dyDescent="0.25">
      <c r="A31" s="55" t="s">
        <v>458</v>
      </c>
      <c r="B31" s="56"/>
      <c r="C31" s="56"/>
      <c r="D31" s="56"/>
      <c r="E31" s="56"/>
      <c r="F31" s="56"/>
    </row>
    <row r="32" spans="1:6" ht="15" x14ac:dyDescent="0.25">
      <c r="A32" s="55" t="s">
        <v>462</v>
      </c>
      <c r="B32" s="56"/>
      <c r="C32" s="56"/>
      <c r="D32" s="56"/>
      <c r="E32" s="56"/>
      <c r="F32" s="56"/>
    </row>
    <row r="33" spans="1:6" ht="15" x14ac:dyDescent="0.25">
      <c r="A33" s="55" t="s">
        <v>474</v>
      </c>
      <c r="B33" s="56"/>
      <c r="C33" s="56"/>
      <c r="D33" s="56"/>
      <c r="E33" s="56"/>
      <c r="F33" s="56"/>
    </row>
    <row r="34" spans="1:6" ht="15" x14ac:dyDescent="0.25">
      <c r="A34" s="59"/>
      <c r="B34" s="41"/>
      <c r="C34" s="41"/>
      <c r="D34" s="41"/>
      <c r="E34" s="41"/>
      <c r="F34" s="41"/>
    </row>
    <row r="35" spans="1:6" ht="15" x14ac:dyDescent="0.25">
      <c r="A35" s="19" t="s">
        <v>475</v>
      </c>
      <c r="B35" s="41"/>
      <c r="C35" s="41"/>
      <c r="D35" s="41"/>
      <c r="E35" s="41"/>
      <c r="F35" s="41"/>
    </row>
    <row r="36" spans="1:6" ht="15" x14ac:dyDescent="0.25">
      <c r="A36" s="55" t="s">
        <v>476</v>
      </c>
      <c r="B36" s="56"/>
      <c r="C36" s="56"/>
      <c r="D36" s="56"/>
      <c r="E36" s="56"/>
      <c r="F36" s="56"/>
    </row>
    <row r="37" spans="1:6" ht="15" x14ac:dyDescent="0.25">
      <c r="A37" s="55" t="s">
        <v>477</v>
      </c>
      <c r="B37" s="56"/>
      <c r="C37" s="56"/>
      <c r="D37" s="56"/>
      <c r="E37" s="56"/>
      <c r="F37" s="56"/>
    </row>
    <row r="38" spans="1:6" ht="15" x14ac:dyDescent="0.25">
      <c r="A38" s="55" t="s">
        <v>478</v>
      </c>
      <c r="B38" s="108"/>
      <c r="C38" s="56"/>
      <c r="D38" s="56"/>
      <c r="E38" s="56"/>
      <c r="F38" s="56"/>
    </row>
    <row r="39" spans="1:6" ht="15" x14ac:dyDescent="0.25">
      <c r="A39" s="59"/>
      <c r="B39" s="41"/>
      <c r="C39" s="41"/>
      <c r="D39" s="41"/>
      <c r="E39" s="41"/>
      <c r="F39" s="41"/>
    </row>
    <row r="40" spans="1:6" ht="15" x14ac:dyDescent="0.25">
      <c r="A40" s="19" t="s">
        <v>479</v>
      </c>
      <c r="B40" s="56"/>
      <c r="C40" s="56"/>
      <c r="D40" s="56"/>
      <c r="E40" s="56"/>
      <c r="F40" s="56"/>
    </row>
    <row r="41" spans="1:6" ht="15" x14ac:dyDescent="0.25">
      <c r="A41" s="59"/>
      <c r="B41" s="41"/>
      <c r="C41" s="41"/>
      <c r="D41" s="41"/>
      <c r="E41" s="41"/>
      <c r="F41" s="41"/>
    </row>
    <row r="42" spans="1:6" ht="15" x14ac:dyDescent="0.25">
      <c r="A42" s="19" t="s">
        <v>480</v>
      </c>
      <c r="B42" s="41"/>
      <c r="C42" s="41"/>
      <c r="D42" s="41"/>
      <c r="E42" s="41"/>
      <c r="F42" s="41"/>
    </row>
    <row r="43" spans="1:6" ht="15" x14ac:dyDescent="0.25">
      <c r="A43" s="55" t="s">
        <v>481</v>
      </c>
      <c r="B43" s="56"/>
      <c r="C43" s="56"/>
      <c r="D43" s="56"/>
      <c r="E43" s="56"/>
      <c r="F43" s="56"/>
    </row>
    <row r="44" spans="1:6" ht="15" x14ac:dyDescent="0.25">
      <c r="A44" s="55" t="s">
        <v>482</v>
      </c>
      <c r="B44" s="56"/>
      <c r="C44" s="56"/>
      <c r="D44" s="56"/>
      <c r="E44" s="56"/>
      <c r="F44" s="56"/>
    </row>
    <row r="45" spans="1:6" ht="15" x14ac:dyDescent="0.25">
      <c r="A45" s="55" t="s">
        <v>483</v>
      </c>
      <c r="B45" s="56"/>
      <c r="C45" s="56"/>
      <c r="D45" s="56"/>
      <c r="E45" s="56"/>
      <c r="F45" s="56"/>
    </row>
    <row r="46" spans="1:6" ht="15" x14ac:dyDescent="0.25">
      <c r="A46" s="59"/>
      <c r="B46" s="41"/>
      <c r="C46" s="41"/>
      <c r="D46" s="41"/>
      <c r="E46" s="41"/>
      <c r="F46" s="41"/>
    </row>
    <row r="47" spans="1:6" ht="30" x14ac:dyDescent="0.25">
      <c r="A47" s="19" t="s">
        <v>484</v>
      </c>
      <c r="B47" s="41"/>
      <c r="C47" s="41"/>
      <c r="D47" s="41"/>
      <c r="E47" s="41"/>
      <c r="F47" s="41"/>
    </row>
    <row r="48" spans="1:6" ht="15" x14ac:dyDescent="0.25">
      <c r="A48" s="55" t="s">
        <v>482</v>
      </c>
      <c r="B48" s="107"/>
      <c r="C48" s="107"/>
      <c r="D48" s="107"/>
      <c r="E48" s="107"/>
      <c r="F48" s="107"/>
    </row>
    <row r="49" spans="1:6" ht="15" x14ac:dyDescent="0.25">
      <c r="A49" s="55" t="s">
        <v>483</v>
      </c>
      <c r="B49" s="107"/>
      <c r="C49" s="107"/>
      <c r="D49" s="107"/>
      <c r="E49" s="107"/>
      <c r="F49" s="107"/>
    </row>
    <row r="50" spans="1:6" ht="15" x14ac:dyDescent="0.25">
      <c r="A50" s="59"/>
      <c r="B50" s="41"/>
      <c r="C50" s="41"/>
      <c r="D50" s="41"/>
      <c r="E50" s="41"/>
      <c r="F50" s="41"/>
    </row>
    <row r="51" spans="1:6" ht="15" x14ac:dyDescent="0.25">
      <c r="A51" s="19" t="s">
        <v>485</v>
      </c>
      <c r="B51" s="41"/>
      <c r="C51" s="41"/>
      <c r="D51" s="41"/>
      <c r="E51" s="41"/>
      <c r="F51" s="41"/>
    </row>
    <row r="52" spans="1:6" ht="15" x14ac:dyDescent="0.25">
      <c r="A52" s="55" t="s">
        <v>482</v>
      </c>
      <c r="B52" s="56"/>
      <c r="C52" s="56"/>
      <c r="D52" s="56"/>
      <c r="E52" s="56"/>
      <c r="F52" s="56"/>
    </row>
    <row r="53" spans="1:6" ht="15" x14ac:dyDescent="0.25">
      <c r="A53" s="55" t="s">
        <v>483</v>
      </c>
      <c r="B53" s="56"/>
      <c r="C53" s="56"/>
      <c r="D53" s="56"/>
      <c r="E53" s="56"/>
      <c r="F53" s="56"/>
    </row>
    <row r="54" spans="1:6" ht="15" x14ac:dyDescent="0.25">
      <c r="A54" s="55" t="s">
        <v>486</v>
      </c>
      <c r="B54" s="56"/>
      <c r="C54" s="56"/>
      <c r="D54" s="56"/>
      <c r="E54" s="56"/>
      <c r="F54" s="56"/>
    </row>
    <row r="55" spans="1:6" ht="15" x14ac:dyDescent="0.25">
      <c r="A55" s="59"/>
      <c r="B55" s="41"/>
      <c r="C55" s="41"/>
      <c r="D55" s="41"/>
      <c r="E55" s="41"/>
      <c r="F55" s="41"/>
    </row>
    <row r="56" spans="1:6" ht="44.25" customHeight="1" x14ac:dyDescent="0.25">
      <c r="A56" s="19" t="s">
        <v>487</v>
      </c>
      <c r="B56" s="41"/>
      <c r="C56" s="41"/>
      <c r="D56" s="41"/>
      <c r="E56" s="41"/>
      <c r="F56" s="41"/>
    </row>
    <row r="57" spans="1:6" ht="20.100000000000001" customHeight="1" x14ac:dyDescent="0.25">
      <c r="A57" s="55" t="s">
        <v>482</v>
      </c>
      <c r="B57" s="56"/>
      <c r="C57" s="56"/>
      <c r="D57" s="56"/>
      <c r="E57" s="56"/>
      <c r="F57" s="56"/>
    </row>
    <row r="58" spans="1:6" ht="20.100000000000001" customHeight="1" x14ac:dyDescent="0.25">
      <c r="A58" s="55" t="s">
        <v>483</v>
      </c>
      <c r="B58" s="56"/>
      <c r="C58" s="56"/>
      <c r="D58" s="56"/>
      <c r="E58" s="56"/>
      <c r="F58" s="56"/>
    </row>
    <row r="59" spans="1:6" ht="20.100000000000001" customHeight="1" x14ac:dyDescent="0.25">
      <c r="A59" s="59"/>
      <c r="B59" s="41"/>
      <c r="C59" s="41"/>
      <c r="D59" s="41"/>
      <c r="E59" s="41"/>
      <c r="F59" s="41"/>
    </row>
    <row r="60" spans="1:6" ht="20.100000000000001" customHeight="1" x14ac:dyDescent="0.25">
      <c r="A60" s="19" t="s">
        <v>488</v>
      </c>
      <c r="B60" s="41"/>
      <c r="C60" s="41"/>
      <c r="D60" s="41"/>
      <c r="E60" s="41"/>
      <c r="F60" s="41"/>
    </row>
    <row r="61" spans="1:6" ht="20.100000000000001" customHeight="1" x14ac:dyDescent="0.25">
      <c r="A61" s="55" t="s">
        <v>489</v>
      </c>
      <c r="B61" s="56"/>
      <c r="C61" s="56"/>
      <c r="D61" s="56"/>
      <c r="E61" s="56"/>
      <c r="F61" s="56"/>
    </row>
    <row r="62" spans="1:6" ht="20.100000000000001" customHeight="1" x14ac:dyDescent="0.25">
      <c r="A62" s="55" t="s">
        <v>490</v>
      </c>
      <c r="B62" s="108"/>
      <c r="C62" s="56"/>
      <c r="D62" s="56"/>
      <c r="E62" s="56"/>
      <c r="F62" s="56"/>
    </row>
    <row r="63" spans="1:6" ht="20.100000000000001" customHeight="1" x14ac:dyDescent="0.25">
      <c r="A63" s="59"/>
      <c r="B63" s="41"/>
      <c r="C63" s="41"/>
      <c r="D63" s="41"/>
      <c r="E63" s="41"/>
      <c r="F63" s="41"/>
    </row>
    <row r="64" spans="1:6" ht="20.100000000000001" customHeight="1" x14ac:dyDescent="0.25">
      <c r="A64" s="19" t="s">
        <v>491</v>
      </c>
      <c r="B64" s="41"/>
      <c r="C64" s="41"/>
      <c r="D64" s="41"/>
      <c r="E64" s="41"/>
      <c r="F64" s="41"/>
    </row>
    <row r="65" spans="1:6" ht="20.100000000000001" customHeight="1" x14ac:dyDescent="0.25">
      <c r="A65" s="55" t="s">
        <v>492</v>
      </c>
      <c r="B65" s="56"/>
      <c r="C65" s="56"/>
      <c r="D65" s="56"/>
      <c r="E65" s="56"/>
      <c r="F65" s="56"/>
    </row>
    <row r="66" spans="1:6" ht="20.100000000000001" customHeight="1" x14ac:dyDescent="0.25">
      <c r="A66" s="55" t="s">
        <v>493</v>
      </c>
      <c r="B66" s="56"/>
      <c r="C66" s="56"/>
      <c r="D66" s="56"/>
      <c r="E66" s="56"/>
      <c r="F66" s="56"/>
    </row>
    <row r="67" spans="1:6" ht="20.100000000000001" customHeight="1" x14ac:dyDescent="0.25">
      <c r="A67" s="104"/>
      <c r="B67" s="51"/>
      <c r="C67" s="51"/>
      <c r="D67" s="51"/>
      <c r="E67" s="51"/>
      <c r="F67" s="5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94" zoomScaleNormal="110" workbookViewId="0">
      <selection activeCell="A10" sqref="A1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21" t="s">
        <v>124</v>
      </c>
      <c r="B1" s="122"/>
      <c r="C1" s="122"/>
      <c r="D1" s="122"/>
      <c r="E1" s="122"/>
      <c r="F1" s="122"/>
      <c r="G1" s="122"/>
      <c r="H1" s="123"/>
    </row>
    <row r="2" spans="1:8" x14ac:dyDescent="0.25">
      <c r="A2" s="95" t="str">
        <f>'Formato 1'!A2</f>
        <v>UNIVERSIDAD DE GUANAJUATO</v>
      </c>
      <c r="B2" s="96"/>
      <c r="C2" s="96"/>
      <c r="D2" s="96"/>
      <c r="E2" s="96"/>
      <c r="F2" s="96"/>
      <c r="G2" s="96"/>
      <c r="H2" s="97"/>
    </row>
    <row r="3" spans="1:8" ht="15" customHeight="1" x14ac:dyDescent="0.25">
      <c r="A3" s="98" t="s">
        <v>125</v>
      </c>
      <c r="B3" s="99"/>
      <c r="C3" s="99"/>
      <c r="D3" s="99"/>
      <c r="E3" s="99"/>
      <c r="F3" s="99"/>
      <c r="G3" s="99"/>
      <c r="H3" s="100"/>
    </row>
    <row r="4" spans="1:8" ht="15" customHeight="1" x14ac:dyDescent="0.25">
      <c r="A4" s="98" t="str">
        <f>'Formato 3'!A4</f>
        <v>Del 1 de Enero al 30 de Septiembre de 2023 (b)</v>
      </c>
      <c r="B4" s="99"/>
      <c r="C4" s="99"/>
      <c r="D4" s="99"/>
      <c r="E4" s="99"/>
      <c r="F4" s="99"/>
      <c r="G4" s="99"/>
      <c r="H4" s="100"/>
    </row>
    <row r="5" spans="1:8" x14ac:dyDescent="0.25">
      <c r="A5" s="101" t="s">
        <v>2</v>
      </c>
      <c r="B5" s="102"/>
      <c r="C5" s="102"/>
      <c r="D5" s="102"/>
      <c r="E5" s="102"/>
      <c r="F5" s="102"/>
      <c r="G5" s="102"/>
      <c r="H5" s="103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87"/>
      <c r="B7" s="88"/>
      <c r="C7" s="88"/>
      <c r="D7" s="88"/>
      <c r="E7" s="88"/>
      <c r="F7" s="88"/>
      <c r="G7" s="88"/>
      <c r="H7" s="88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89" t="s">
        <v>135</v>
      </c>
      <c r="B9" s="43">
        <f t="shared" ref="B9:H9" si="1">SUM(B10:B12)</f>
        <v>0</v>
      </c>
      <c r="C9" s="43">
        <f t="shared" si="1"/>
        <v>0</v>
      </c>
      <c r="D9" s="43">
        <f t="shared" si="1"/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</row>
    <row r="10" spans="1:8" ht="17.25" customHeight="1" x14ac:dyDescent="0.25">
      <c r="A10" s="90" t="s">
        <v>136</v>
      </c>
      <c r="B10" s="91">
        <v>0</v>
      </c>
      <c r="C10" s="43"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</row>
    <row r="11" spans="1:8" x14ac:dyDescent="0.25">
      <c r="A11" s="90" t="s">
        <v>137</v>
      </c>
      <c r="B11" s="91">
        <v>0</v>
      </c>
      <c r="C11" s="43">
        <v>0</v>
      </c>
      <c r="D11" s="91">
        <v>0</v>
      </c>
      <c r="E11" s="91">
        <v>0</v>
      </c>
      <c r="F11" s="91">
        <v>0</v>
      </c>
      <c r="G11" s="43">
        <v>0</v>
      </c>
      <c r="H11" s="43">
        <v>0</v>
      </c>
    </row>
    <row r="12" spans="1:8" ht="16.5" customHeight="1" x14ac:dyDescent="0.25">
      <c r="A12" s="90" t="s">
        <v>138</v>
      </c>
      <c r="B12" s="91">
        <v>0</v>
      </c>
      <c r="C12" s="43">
        <v>0</v>
      </c>
      <c r="D12" s="91">
        <v>0</v>
      </c>
      <c r="E12" s="91">
        <v>0</v>
      </c>
      <c r="F12" s="91">
        <v>0</v>
      </c>
      <c r="G12" s="43">
        <v>0</v>
      </c>
      <c r="H12" s="43">
        <v>0</v>
      </c>
    </row>
    <row r="13" spans="1:8" x14ac:dyDescent="0.25">
      <c r="A13" s="89" t="s">
        <v>139</v>
      </c>
      <c r="B13" s="43">
        <f t="shared" ref="B13:H13" si="2">SUM(B14:B16)</f>
        <v>0</v>
      </c>
      <c r="C13" s="43">
        <f t="shared" si="2"/>
        <v>0</v>
      </c>
      <c r="D13" s="43">
        <f t="shared" si="2"/>
        <v>0</v>
      </c>
      <c r="E13" s="43">
        <f t="shared" si="2"/>
        <v>0</v>
      </c>
      <c r="F13" s="43">
        <f t="shared" si="2"/>
        <v>0</v>
      </c>
      <c r="G13" s="43">
        <f t="shared" si="2"/>
        <v>0</v>
      </c>
      <c r="H13" s="43">
        <f t="shared" si="2"/>
        <v>0</v>
      </c>
    </row>
    <row r="14" spans="1:8" x14ac:dyDescent="0.25">
      <c r="A14" s="90" t="s">
        <v>140</v>
      </c>
      <c r="B14" s="91">
        <v>0</v>
      </c>
      <c r="C14" s="43">
        <v>0</v>
      </c>
      <c r="D14" s="91">
        <v>0</v>
      </c>
      <c r="E14" s="91">
        <v>0</v>
      </c>
      <c r="F14" s="91">
        <v>0</v>
      </c>
      <c r="G14" s="43">
        <v>0</v>
      </c>
      <c r="H14" s="43">
        <v>0</v>
      </c>
    </row>
    <row r="15" spans="1:8" ht="15" customHeight="1" x14ac:dyDescent="0.25">
      <c r="A15" s="90" t="s">
        <v>141</v>
      </c>
      <c r="B15" s="91">
        <v>0</v>
      </c>
      <c r="C15" s="43">
        <v>0</v>
      </c>
      <c r="D15" s="91">
        <v>0</v>
      </c>
      <c r="E15" s="91">
        <v>0</v>
      </c>
      <c r="F15" s="91">
        <v>0</v>
      </c>
      <c r="G15" s="43">
        <v>0</v>
      </c>
      <c r="H15" s="43">
        <v>0</v>
      </c>
    </row>
    <row r="16" spans="1:8" x14ac:dyDescent="0.25">
      <c r="A16" s="90" t="s">
        <v>142</v>
      </c>
      <c r="B16" s="91">
        <v>0</v>
      </c>
      <c r="C16" s="43">
        <v>0</v>
      </c>
      <c r="D16" s="91">
        <v>0</v>
      </c>
      <c r="E16" s="91">
        <v>0</v>
      </c>
      <c r="F16" s="91">
        <v>0</v>
      </c>
      <c r="G16" s="43">
        <v>0</v>
      </c>
      <c r="H16" s="43">
        <v>0</v>
      </c>
    </row>
    <row r="17" spans="1:8" x14ac:dyDescent="0.25">
      <c r="A17" s="92"/>
      <c r="B17" s="75"/>
      <c r="C17" s="75"/>
      <c r="D17" s="75"/>
      <c r="E17" s="75"/>
      <c r="F17" s="75"/>
      <c r="G17" s="75"/>
      <c r="H17" s="75"/>
    </row>
    <row r="18" spans="1:8" x14ac:dyDescent="0.25">
      <c r="A18" s="8" t="s">
        <v>143</v>
      </c>
      <c r="B18" s="4">
        <v>900981869</v>
      </c>
      <c r="C18" s="93"/>
      <c r="D18" s="93"/>
      <c r="E18" s="93"/>
      <c r="F18" s="4">
        <v>805950350</v>
      </c>
      <c r="G18" s="93"/>
      <c r="H18" s="93"/>
    </row>
    <row r="19" spans="1:8" ht="16.5" customHeight="1" x14ac:dyDescent="0.25">
      <c r="A19" s="92"/>
      <c r="B19" s="75"/>
      <c r="C19" s="75"/>
      <c r="D19" s="75"/>
      <c r="E19" s="75"/>
      <c r="F19" s="75"/>
      <c r="G19" s="75"/>
      <c r="H19" s="75"/>
    </row>
    <row r="20" spans="1:8" ht="14.45" customHeight="1" x14ac:dyDescent="0.25">
      <c r="A20" s="8" t="s">
        <v>144</v>
      </c>
      <c r="B20" s="4">
        <f t="shared" ref="B20:H20" si="3">B8+B18</f>
        <v>900981869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805950350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92"/>
      <c r="B21" s="45"/>
      <c r="C21" s="45"/>
      <c r="D21" s="45"/>
      <c r="E21" s="45"/>
      <c r="F21" s="45"/>
      <c r="G21" s="45"/>
      <c r="H21" s="45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94" t="s">
        <v>146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</row>
    <row r="24" spans="1:8" ht="15" customHeight="1" x14ac:dyDescent="0.25">
      <c r="A24" s="94" t="s">
        <v>147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</row>
    <row r="25" spans="1:8" x14ac:dyDescent="0.25">
      <c r="A25" s="94" t="s">
        <v>148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</row>
    <row r="26" spans="1:8" ht="16.5" customHeight="1" x14ac:dyDescent="0.25">
      <c r="A26" s="9"/>
      <c r="B26" s="45"/>
      <c r="C26" s="45"/>
      <c r="D26" s="45"/>
      <c r="E26" s="45"/>
      <c r="F26" s="45"/>
      <c r="G26" s="45"/>
      <c r="H26" s="45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94" t="s">
        <v>150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 ht="15" customHeight="1" x14ac:dyDescent="0.25">
      <c r="A29" s="94" t="s">
        <v>151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</row>
    <row r="30" spans="1:8" ht="15.75" customHeight="1" x14ac:dyDescent="0.25">
      <c r="A30" s="94" t="s">
        <v>152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ht="15" customHeight="1" x14ac:dyDescent="0.25">
      <c r="A31" s="10" t="s">
        <v>153</v>
      </c>
      <c r="B31" s="50"/>
      <c r="C31" s="50"/>
      <c r="D31" s="50"/>
      <c r="E31" s="50"/>
      <c r="F31" s="50"/>
      <c r="G31" s="50"/>
      <c r="H31" s="50"/>
    </row>
    <row r="32" spans="1:8" x14ac:dyDescent="0.25">
      <c r="A32" s="57"/>
    </row>
    <row r="33" spans="1:8" ht="14.45" customHeight="1" x14ac:dyDescent="0.25">
      <c r="A33" s="124" t="s">
        <v>154</v>
      </c>
      <c r="B33" s="124"/>
      <c r="C33" s="124"/>
      <c r="D33" s="124"/>
      <c r="E33" s="124"/>
      <c r="F33" s="124"/>
      <c r="G33" s="124"/>
      <c r="H33" s="124"/>
    </row>
    <row r="34" spans="1:8" ht="14.45" customHeight="1" x14ac:dyDescent="0.25">
      <c r="A34" s="124"/>
      <c r="B34" s="124"/>
      <c r="C34" s="124"/>
      <c r="D34" s="124"/>
      <c r="E34" s="124"/>
      <c r="F34" s="124"/>
      <c r="G34" s="124"/>
      <c r="H34" s="124"/>
    </row>
    <row r="35" spans="1:8" ht="14.45" customHeight="1" x14ac:dyDescent="0.25">
      <c r="A35" s="124"/>
      <c r="B35" s="124"/>
      <c r="C35" s="124"/>
      <c r="D35" s="124"/>
      <c r="E35" s="124"/>
      <c r="F35" s="124"/>
      <c r="G35" s="124"/>
      <c r="H35" s="124"/>
    </row>
    <row r="36" spans="1:8" ht="14.45" customHeight="1" x14ac:dyDescent="0.25">
      <c r="A36" s="124"/>
      <c r="B36" s="124"/>
      <c r="C36" s="124"/>
      <c r="D36" s="124"/>
      <c r="E36" s="124"/>
      <c r="F36" s="124"/>
      <c r="G36" s="124"/>
      <c r="H36" s="124"/>
    </row>
    <row r="37" spans="1:8" ht="14.45" customHeight="1" x14ac:dyDescent="0.25">
      <c r="A37" s="124"/>
      <c r="B37" s="124"/>
      <c r="C37" s="124"/>
      <c r="D37" s="124"/>
      <c r="E37" s="124"/>
      <c r="F37" s="124"/>
      <c r="G37" s="124"/>
      <c r="H37" s="124"/>
    </row>
    <row r="38" spans="1:8" x14ac:dyDescent="0.25">
      <c r="A38" s="57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1"/>
      <c r="B40" s="49"/>
      <c r="C40" s="49"/>
      <c r="D40" s="49"/>
      <c r="E40" s="49"/>
      <c r="F40" s="49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94" t="s">
        <v>162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60"/>
    </row>
    <row r="43" spans="1:8" x14ac:dyDescent="0.25">
      <c r="A43" s="94" t="s">
        <v>163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60"/>
    </row>
    <row r="44" spans="1:8" x14ac:dyDescent="0.25">
      <c r="A44" s="94" t="s">
        <v>164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60"/>
    </row>
    <row r="45" spans="1:8" x14ac:dyDescent="0.25">
      <c r="A45" s="11" t="s">
        <v>153</v>
      </c>
      <c r="B45" s="50"/>
      <c r="C45" s="50"/>
      <c r="D45" s="50"/>
      <c r="E45" s="50"/>
      <c r="F45" s="50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70" workbookViewId="0">
      <selection activeCell="B7" sqref="B7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25" t="s">
        <v>165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</row>
    <row r="2" spans="1:11" x14ac:dyDescent="0.25">
      <c r="A2" s="95" t="str">
        <f>'Formato 1'!A2</f>
        <v>UNIVERSIDAD DE GUANAJUATO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x14ac:dyDescent="0.25">
      <c r="A3" s="98" t="s">
        <v>166</v>
      </c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1" x14ac:dyDescent="0.25">
      <c r="A4" s="98" t="s">
        <v>494</v>
      </c>
      <c r="B4" s="99"/>
      <c r="C4" s="99"/>
      <c r="D4" s="99"/>
      <c r="E4" s="99"/>
      <c r="F4" s="99"/>
      <c r="G4" s="99"/>
      <c r="H4" s="99"/>
      <c r="I4" s="99"/>
      <c r="J4" s="99"/>
      <c r="K4" s="100"/>
    </row>
    <row r="5" spans="1:11" x14ac:dyDescent="0.25">
      <c r="A5" s="98" t="s">
        <v>2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6"/>
      <c r="B7" s="49" t="s">
        <v>502</v>
      </c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2" t="s">
        <v>178</v>
      </c>
      <c r="B8" s="83"/>
      <c r="C8" s="83"/>
      <c r="D8" s="83"/>
      <c r="E8" s="12">
        <f>SUM(E9:E12)</f>
        <v>0</v>
      </c>
      <c r="F8" s="8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84" t="s">
        <v>179</v>
      </c>
      <c r="B9" s="85">
        <v>44927</v>
      </c>
      <c r="C9" s="85">
        <v>44927</v>
      </c>
      <c r="D9" s="85">
        <v>44927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</row>
    <row r="10" spans="1:11" x14ac:dyDescent="0.25">
      <c r="A10" s="84" t="s">
        <v>180</v>
      </c>
      <c r="B10" s="85">
        <v>44927</v>
      </c>
      <c r="C10" s="85">
        <v>44927</v>
      </c>
      <c r="D10" s="85">
        <v>44927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</row>
    <row r="11" spans="1:11" x14ac:dyDescent="0.25">
      <c r="A11" s="84" t="s">
        <v>181</v>
      </c>
      <c r="B11" s="85">
        <v>44927</v>
      </c>
      <c r="C11" s="85">
        <v>44927</v>
      </c>
      <c r="D11" s="85">
        <v>44927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</row>
    <row r="12" spans="1:11" x14ac:dyDescent="0.25">
      <c r="A12" s="84" t="s">
        <v>182</v>
      </c>
      <c r="B12" s="85">
        <v>44927</v>
      </c>
      <c r="C12" s="85">
        <v>44927</v>
      </c>
      <c r="D12" s="85">
        <v>44927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x14ac:dyDescent="0.25">
      <c r="A13" s="13" t="s">
        <v>153</v>
      </c>
      <c r="B13" s="86"/>
      <c r="C13" s="86"/>
      <c r="D13" s="86"/>
      <c r="E13" s="41"/>
      <c r="F13" s="41"/>
      <c r="G13" s="41"/>
      <c r="H13" s="41"/>
      <c r="I13" s="41"/>
      <c r="J13" s="41"/>
      <c r="K13" s="41"/>
    </row>
    <row r="14" spans="1:11" x14ac:dyDescent="0.25">
      <c r="A14" s="2" t="s">
        <v>183</v>
      </c>
      <c r="B14" s="83"/>
      <c r="C14" s="83"/>
      <c r="D14" s="83"/>
      <c r="E14" s="12">
        <f>SUM(E15:E18)</f>
        <v>0</v>
      </c>
      <c r="F14" s="8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84" t="s">
        <v>184</v>
      </c>
      <c r="B15" s="85">
        <v>44927</v>
      </c>
      <c r="C15" s="85">
        <v>44927</v>
      </c>
      <c r="D15" s="85">
        <v>44927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</row>
    <row r="16" spans="1:11" x14ac:dyDescent="0.25">
      <c r="A16" s="84" t="s">
        <v>185</v>
      </c>
      <c r="B16" s="85">
        <v>44927</v>
      </c>
      <c r="C16" s="85">
        <v>44927</v>
      </c>
      <c r="D16" s="85">
        <v>44927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x14ac:dyDescent="0.25">
      <c r="A17" s="84" t="s">
        <v>186</v>
      </c>
      <c r="B17" s="85">
        <v>44927</v>
      </c>
      <c r="C17" s="85">
        <v>44927</v>
      </c>
      <c r="D17" s="85">
        <v>44927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</row>
    <row r="18" spans="1:11" x14ac:dyDescent="0.25">
      <c r="A18" s="84" t="s">
        <v>187</v>
      </c>
      <c r="B18" s="85">
        <v>44927</v>
      </c>
      <c r="C18" s="85">
        <v>44927</v>
      </c>
      <c r="D18" s="85">
        <v>44927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</row>
    <row r="19" spans="1:11" x14ac:dyDescent="0.25">
      <c r="A19" s="13"/>
      <c r="B19" s="86"/>
      <c r="C19" s="86"/>
      <c r="D19" s="86"/>
      <c r="E19" s="41"/>
      <c r="F19" s="41"/>
      <c r="G19" s="41"/>
      <c r="H19" s="41"/>
      <c r="I19" s="41"/>
      <c r="J19" s="41"/>
      <c r="K19" s="41"/>
    </row>
    <row r="20" spans="1:11" x14ac:dyDescent="0.25">
      <c r="A20" s="2" t="s">
        <v>188</v>
      </c>
      <c r="B20" s="83"/>
      <c r="C20" s="83"/>
      <c r="D20" s="83"/>
      <c r="E20" s="12">
        <f>SUM(E8,E14)</f>
        <v>0</v>
      </c>
      <c r="F20" s="8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67" zoomScaleNormal="53" workbookViewId="0">
      <selection activeCell="O28" sqref="O28"/>
    </sheetView>
  </sheetViews>
  <sheetFormatPr baseColWidth="10" defaultColWidth="11" defaultRowHeight="15" x14ac:dyDescent="0.25"/>
  <cols>
    <col min="1" max="1" width="102.42578125" customWidth="1"/>
    <col min="2" max="4" width="24" customWidth="1"/>
    <col min="5" max="5" width="3.28515625" customWidth="1"/>
  </cols>
  <sheetData>
    <row r="1" spans="1:4" ht="40.9" customHeight="1" x14ac:dyDescent="0.25">
      <c r="A1" s="125" t="s">
        <v>189</v>
      </c>
      <c r="B1" s="126"/>
      <c r="C1" s="126"/>
      <c r="D1" s="127"/>
    </row>
    <row r="2" spans="1:4" x14ac:dyDescent="0.25">
      <c r="A2" s="95" t="str">
        <f>'Formato 1'!A2</f>
        <v>UNIVERSIDAD DE GUANAJUATO</v>
      </c>
      <c r="B2" s="96"/>
      <c r="C2" s="96"/>
      <c r="D2" s="97"/>
    </row>
    <row r="3" spans="1:4" x14ac:dyDescent="0.25">
      <c r="A3" s="98" t="s">
        <v>190</v>
      </c>
      <c r="B3" s="99"/>
      <c r="C3" s="99"/>
      <c r="D3" s="100"/>
    </row>
    <row r="4" spans="1:4" x14ac:dyDescent="0.25">
      <c r="A4" s="98" t="str">
        <f>'Formato 3'!A4</f>
        <v>Del 1 de Enero al 30 de Septiembre de 2023 (b)</v>
      </c>
      <c r="B4" s="99"/>
      <c r="C4" s="99"/>
      <c r="D4" s="100"/>
    </row>
    <row r="5" spans="1:4" x14ac:dyDescent="0.25">
      <c r="A5" s="101" t="s">
        <v>2</v>
      </c>
      <c r="B5" s="102"/>
      <c r="C5" s="102"/>
      <c r="D5" s="103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4017403856.924417</v>
      </c>
      <c r="C8" s="15">
        <f>SUM(C9:C11)</f>
        <v>2967468894.5899992</v>
      </c>
      <c r="D8" s="15">
        <f>SUM(D9:D11)</f>
        <v>2967468894.5899992</v>
      </c>
    </row>
    <row r="9" spans="1:4" x14ac:dyDescent="0.25">
      <c r="A9" s="54" t="s">
        <v>195</v>
      </c>
      <c r="B9" s="78">
        <v>1661688988.2544169</v>
      </c>
      <c r="C9" s="78">
        <v>1280646929.9299998</v>
      </c>
      <c r="D9" s="78">
        <v>1280646929.9299998</v>
      </c>
    </row>
    <row r="10" spans="1:4" x14ac:dyDescent="0.25">
      <c r="A10" s="54" t="s">
        <v>196</v>
      </c>
      <c r="B10" s="78">
        <v>2222980789</v>
      </c>
      <c r="C10" s="78">
        <v>1686821964.6599996</v>
      </c>
      <c r="D10" s="78">
        <v>1686821964.6599996</v>
      </c>
    </row>
    <row r="11" spans="1:4" x14ac:dyDescent="0.25">
      <c r="A11" s="54" t="s">
        <v>197</v>
      </c>
      <c r="B11" s="78">
        <f>B44</f>
        <v>132734079.67</v>
      </c>
      <c r="C11" s="78">
        <f>C44</f>
        <v>0</v>
      </c>
      <c r="D11" s="78">
        <f>D44</f>
        <v>0</v>
      </c>
    </row>
    <row r="12" spans="1:4" x14ac:dyDescent="0.25">
      <c r="A12" s="42"/>
      <c r="B12" s="75"/>
      <c r="C12" s="75"/>
      <c r="D12" s="75"/>
    </row>
    <row r="13" spans="1:4" x14ac:dyDescent="0.25">
      <c r="A13" s="3" t="s">
        <v>198</v>
      </c>
      <c r="B13" s="15">
        <f>B14+B15</f>
        <v>4017403856.9999995</v>
      </c>
      <c r="C13" s="15">
        <f>C14+C15</f>
        <v>2661390642.1600008</v>
      </c>
      <c r="D13" s="15">
        <f>D14+D15</f>
        <v>2630395600.7700019</v>
      </c>
    </row>
    <row r="14" spans="1:4" x14ac:dyDescent="0.25">
      <c r="A14" s="54" t="s">
        <v>199</v>
      </c>
      <c r="B14" s="78">
        <v>1794423068.3100019</v>
      </c>
      <c r="C14" s="78">
        <v>1151742427.4200006</v>
      </c>
      <c r="D14" s="78">
        <v>1133751390.1400018</v>
      </c>
    </row>
    <row r="15" spans="1:4" x14ac:dyDescent="0.25">
      <c r="A15" s="54" t="s">
        <v>200</v>
      </c>
      <c r="B15" s="78">
        <v>2222980788.6899977</v>
      </c>
      <c r="C15" s="78">
        <v>1509648214.74</v>
      </c>
      <c r="D15" s="78">
        <v>1496644210.6300001</v>
      </c>
    </row>
    <row r="16" spans="1:4" x14ac:dyDescent="0.25">
      <c r="A16" s="42"/>
      <c r="B16" s="75"/>
      <c r="C16" s="75"/>
      <c r="D16" s="75"/>
    </row>
    <row r="17" spans="1:4" x14ac:dyDescent="0.25">
      <c r="A17" s="3" t="s">
        <v>201</v>
      </c>
      <c r="B17" s="16">
        <v>0</v>
      </c>
      <c r="C17" s="15">
        <f>C18+C19</f>
        <v>125468630.50999993</v>
      </c>
      <c r="D17" s="15">
        <f>D18+D19</f>
        <v>122271306.02999997</v>
      </c>
    </row>
    <row r="18" spans="1:4" x14ac:dyDescent="0.25">
      <c r="A18" s="54" t="s">
        <v>202</v>
      </c>
      <c r="B18" s="17">
        <v>0</v>
      </c>
      <c r="C18" s="43">
        <v>94941292.629999936</v>
      </c>
      <c r="D18" s="43">
        <v>92161708.059999973</v>
      </c>
    </row>
    <row r="19" spans="1:4" x14ac:dyDescent="0.25">
      <c r="A19" s="54" t="s">
        <v>203</v>
      </c>
      <c r="B19" s="17">
        <v>0</v>
      </c>
      <c r="C19" s="43">
        <v>30527337.879999999</v>
      </c>
      <c r="D19" s="43">
        <v>30109597.970000003</v>
      </c>
    </row>
    <row r="20" spans="1:4" x14ac:dyDescent="0.25">
      <c r="A20" s="42"/>
      <c r="B20" s="75"/>
      <c r="C20" s="75"/>
      <c r="D20" s="75"/>
    </row>
    <row r="21" spans="1:4" x14ac:dyDescent="0.25">
      <c r="A21" s="3" t="s">
        <v>204</v>
      </c>
      <c r="B21" s="15">
        <f>B8-B13+B17</f>
        <v>-7.5582504272460938E-2</v>
      </c>
      <c r="C21" s="15">
        <f>C8-C13+C17</f>
        <v>431546882.93999833</v>
      </c>
      <c r="D21" s="15">
        <f>D8-D13+D17</f>
        <v>459344599.84999728</v>
      </c>
    </row>
    <row r="22" spans="1:4" x14ac:dyDescent="0.25">
      <c r="A22" s="3"/>
      <c r="B22" s="75"/>
      <c r="C22" s="75"/>
      <c r="D22" s="75"/>
    </row>
    <row r="23" spans="1:4" x14ac:dyDescent="0.25">
      <c r="A23" s="3" t="s">
        <v>205</v>
      </c>
      <c r="B23" s="15">
        <f>B21-B11</f>
        <v>-132734079.74558251</v>
      </c>
      <c r="C23" s="15">
        <f>C21-C11</f>
        <v>431546882.93999833</v>
      </c>
      <c r="D23" s="15">
        <f>D21-D11</f>
        <v>459344599.84999728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-132734079.74558251</v>
      </c>
      <c r="C25" s="15">
        <f>C23-C17</f>
        <v>306078252.4299984</v>
      </c>
      <c r="D25" s="15">
        <f>D23-D17</f>
        <v>337073293.81999731</v>
      </c>
    </row>
    <row r="26" spans="1:4" x14ac:dyDescent="0.25">
      <c r="A26" s="20"/>
      <c r="B26" s="66"/>
      <c r="C26" s="66"/>
      <c r="D26" s="66"/>
    </row>
    <row r="27" spans="1:4" x14ac:dyDescent="0.25">
      <c r="A27" s="57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4" t="s">
        <v>211</v>
      </c>
      <c r="B30" s="43">
        <v>0</v>
      </c>
      <c r="C30" s="43">
        <v>0</v>
      </c>
      <c r="D30" s="43">
        <v>0</v>
      </c>
    </row>
    <row r="31" spans="1:4" x14ac:dyDescent="0.25">
      <c r="A31" s="54" t="s">
        <v>212</v>
      </c>
      <c r="B31" s="43">
        <v>0</v>
      </c>
      <c r="C31" s="43">
        <v>0</v>
      </c>
      <c r="D31" s="43">
        <v>0</v>
      </c>
    </row>
    <row r="32" spans="1:4" x14ac:dyDescent="0.25">
      <c r="A32" s="41"/>
      <c r="B32" s="45"/>
      <c r="C32" s="45"/>
      <c r="D32" s="45"/>
    </row>
    <row r="33" spans="1:4" ht="14.45" customHeight="1" x14ac:dyDescent="0.25">
      <c r="A33" s="3" t="s">
        <v>213</v>
      </c>
      <c r="B33" s="4">
        <f>B25+B29</f>
        <v>-132734079.74558251</v>
      </c>
      <c r="C33" s="4">
        <f>C25+C29</f>
        <v>306078252.4299984</v>
      </c>
      <c r="D33" s="4">
        <f>D25+D29</f>
        <v>337073293.81999731</v>
      </c>
    </row>
    <row r="34" spans="1:4" ht="14.45" customHeight="1" x14ac:dyDescent="0.25">
      <c r="A34" s="51"/>
      <c r="B34" s="52"/>
      <c r="C34" s="52"/>
      <c r="D34" s="52"/>
    </row>
    <row r="35" spans="1:4" ht="14.45" customHeight="1" x14ac:dyDescent="0.25">
      <c r="A35" s="57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132734079.67</v>
      </c>
      <c r="C37" s="4">
        <f>C38+C39</f>
        <v>0</v>
      </c>
      <c r="D37" s="4">
        <f>D38+D39</f>
        <v>0</v>
      </c>
    </row>
    <row r="38" spans="1:4" x14ac:dyDescent="0.25">
      <c r="A38" s="54" t="s">
        <v>216</v>
      </c>
      <c r="B38" s="43">
        <v>132734079.67</v>
      </c>
      <c r="C38" s="43">
        <v>0</v>
      </c>
      <c r="D38" s="43">
        <v>0</v>
      </c>
    </row>
    <row r="39" spans="1:4" x14ac:dyDescent="0.25">
      <c r="A39" s="54" t="s">
        <v>217</v>
      </c>
      <c r="B39" s="43">
        <v>0</v>
      </c>
      <c r="C39" s="43">
        <v>0</v>
      </c>
      <c r="D39" s="43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4" t="s">
        <v>219</v>
      </c>
      <c r="B41" s="43">
        <v>0</v>
      </c>
      <c r="C41" s="43">
        <v>0</v>
      </c>
      <c r="D41" s="43">
        <v>0</v>
      </c>
    </row>
    <row r="42" spans="1:4" x14ac:dyDescent="0.25">
      <c r="A42" s="54" t="s">
        <v>220</v>
      </c>
      <c r="B42" s="43">
        <v>0</v>
      </c>
      <c r="C42" s="43">
        <v>0</v>
      </c>
      <c r="D42" s="43">
        <v>0</v>
      </c>
    </row>
    <row r="43" spans="1:4" x14ac:dyDescent="0.25">
      <c r="A43" s="41"/>
      <c r="B43" s="45"/>
      <c r="C43" s="45"/>
      <c r="D43" s="45"/>
    </row>
    <row r="44" spans="1:4" x14ac:dyDescent="0.25">
      <c r="A44" s="3" t="s">
        <v>221</v>
      </c>
      <c r="B44" s="4">
        <f>B37-B40</f>
        <v>132734079.67</v>
      </c>
      <c r="C44" s="4">
        <f>C37-C40</f>
        <v>0</v>
      </c>
      <c r="D44" s="4">
        <f>D37-D40</f>
        <v>0</v>
      </c>
    </row>
    <row r="45" spans="1:4" x14ac:dyDescent="0.25">
      <c r="A45" s="21"/>
      <c r="B45" s="52"/>
      <c r="C45" s="52"/>
      <c r="D45" s="52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79" t="s">
        <v>222</v>
      </c>
      <c r="B48" s="80">
        <f>B9</f>
        <v>1661688988.2544169</v>
      </c>
      <c r="C48" s="80">
        <f>C9</f>
        <v>1280646929.9299998</v>
      </c>
      <c r="D48" s="80">
        <f>D9</f>
        <v>1280646929.9299998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81" t="s">
        <v>216</v>
      </c>
      <c r="B50" s="43">
        <v>0</v>
      </c>
      <c r="C50" s="43">
        <v>0</v>
      </c>
      <c r="D50" s="43">
        <v>0</v>
      </c>
    </row>
    <row r="51" spans="1:4" x14ac:dyDescent="0.25">
      <c r="A51" s="81" t="s">
        <v>219</v>
      </c>
      <c r="B51" s="43">
        <v>0</v>
      </c>
      <c r="C51" s="43">
        <v>0</v>
      </c>
      <c r="D51" s="43">
        <v>0</v>
      </c>
    </row>
    <row r="52" spans="1:4" x14ac:dyDescent="0.25">
      <c r="A52" s="41"/>
      <c r="B52" s="45"/>
      <c r="C52" s="45"/>
      <c r="D52" s="45"/>
    </row>
    <row r="53" spans="1:4" x14ac:dyDescent="0.25">
      <c r="A53" s="54" t="s">
        <v>199</v>
      </c>
      <c r="B53" s="43">
        <f>B14</f>
        <v>1794423068.3100019</v>
      </c>
      <c r="C53" s="43">
        <f>C14</f>
        <v>1151742427.4200006</v>
      </c>
      <c r="D53" s="43">
        <f>D14</f>
        <v>1133751390.1400018</v>
      </c>
    </row>
    <row r="54" spans="1:4" x14ac:dyDescent="0.25">
      <c r="A54" s="41"/>
      <c r="B54" s="45"/>
      <c r="C54" s="45"/>
      <c r="D54" s="45"/>
    </row>
    <row r="55" spans="1:4" x14ac:dyDescent="0.25">
      <c r="A55" s="54" t="s">
        <v>202</v>
      </c>
      <c r="B55" s="23">
        <v>0</v>
      </c>
      <c r="C55" s="43">
        <f>C18</f>
        <v>94941292.629999936</v>
      </c>
      <c r="D55" s="43">
        <f>D18</f>
        <v>92161708.059999973</v>
      </c>
    </row>
    <row r="56" spans="1:4" x14ac:dyDescent="0.25">
      <c r="A56" s="41"/>
      <c r="B56" s="45"/>
      <c r="C56" s="45"/>
      <c r="D56" s="45"/>
    </row>
    <row r="57" spans="1:4" x14ac:dyDescent="0.25">
      <c r="A57" s="19" t="s">
        <v>224</v>
      </c>
      <c r="B57" s="4">
        <f>B48+B49-B53+B55</f>
        <v>-132734080.05558491</v>
      </c>
      <c r="C57" s="4">
        <f>C48+C49-C53+C55</f>
        <v>223845795.13999921</v>
      </c>
      <c r="D57" s="4">
        <f>D48+D49-D53+D55</f>
        <v>239057247.84999803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-132734080.05558491</v>
      </c>
      <c r="C59" s="4">
        <f>C57-C49</f>
        <v>223845795.13999921</v>
      </c>
      <c r="D59" s="4">
        <f>D57-D49</f>
        <v>239057247.84999803</v>
      </c>
    </row>
    <row r="60" spans="1:4" x14ac:dyDescent="0.25">
      <c r="A60" s="51"/>
      <c r="B60" s="52"/>
      <c r="C60" s="52"/>
      <c r="D60" s="52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79" t="s">
        <v>196</v>
      </c>
      <c r="B63" s="82">
        <f>B10</f>
        <v>2222980789</v>
      </c>
      <c r="C63" s="82">
        <f>C10</f>
        <v>1686821964.6599996</v>
      </c>
      <c r="D63" s="82">
        <f>D10</f>
        <v>1686821964.6599996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1" t="s">
        <v>217</v>
      </c>
      <c r="B65" s="78">
        <v>0</v>
      </c>
      <c r="C65" s="78">
        <v>0</v>
      </c>
      <c r="D65" s="78">
        <v>0</v>
      </c>
    </row>
    <row r="66" spans="1:4" x14ac:dyDescent="0.25">
      <c r="A66" s="81" t="s">
        <v>220</v>
      </c>
      <c r="B66" s="78">
        <v>0</v>
      </c>
      <c r="C66" s="78">
        <v>0</v>
      </c>
      <c r="D66" s="78">
        <v>0</v>
      </c>
    </row>
    <row r="67" spans="1:4" x14ac:dyDescent="0.25">
      <c r="A67" s="41"/>
      <c r="B67" s="75"/>
      <c r="C67" s="75"/>
      <c r="D67" s="75"/>
    </row>
    <row r="68" spans="1:4" x14ac:dyDescent="0.25">
      <c r="A68" s="54" t="s">
        <v>227</v>
      </c>
      <c r="B68" s="78">
        <f>B15</f>
        <v>2222980788.6899977</v>
      </c>
      <c r="C68" s="78">
        <f>C15</f>
        <v>1509648214.74</v>
      </c>
      <c r="D68" s="78">
        <f>D15</f>
        <v>1496644210.6300001</v>
      </c>
    </row>
    <row r="69" spans="1:4" x14ac:dyDescent="0.25">
      <c r="A69" s="41"/>
      <c r="B69" s="75"/>
      <c r="C69" s="75"/>
      <c r="D69" s="75"/>
    </row>
    <row r="70" spans="1:4" x14ac:dyDescent="0.25">
      <c r="A70" s="54" t="s">
        <v>203</v>
      </c>
      <c r="B70" s="17">
        <v>0</v>
      </c>
      <c r="C70" s="78">
        <f>C19</f>
        <v>30527337.879999999</v>
      </c>
      <c r="D70" s="78">
        <f>D19</f>
        <v>30109597.970000003</v>
      </c>
    </row>
    <row r="71" spans="1:4" x14ac:dyDescent="0.25">
      <c r="A71" s="41"/>
      <c r="B71" s="75"/>
      <c r="C71" s="75"/>
      <c r="D71" s="75"/>
    </row>
    <row r="72" spans="1:4" x14ac:dyDescent="0.25">
      <c r="A72" s="19" t="s">
        <v>228</v>
      </c>
      <c r="B72" s="15">
        <f>B63+B64-B68+B70</f>
        <v>0.31000232696533203</v>
      </c>
      <c r="C72" s="15">
        <f>C63+C64-C68+C70</f>
        <v>207701087.79999959</v>
      </c>
      <c r="D72" s="15">
        <f>D63+D64-D68+D70</f>
        <v>220287351.99999949</v>
      </c>
    </row>
    <row r="73" spans="1:4" x14ac:dyDescent="0.25">
      <c r="A73" s="41"/>
      <c r="B73" s="75"/>
      <c r="C73" s="75"/>
      <c r="D73" s="75"/>
    </row>
    <row r="74" spans="1:4" x14ac:dyDescent="0.25">
      <c r="A74" s="19" t="s">
        <v>229</v>
      </c>
      <c r="B74" s="15">
        <f>B72-B64</f>
        <v>0.31000232696533203</v>
      </c>
      <c r="C74" s="15">
        <f>C72-C64</f>
        <v>207701087.79999959</v>
      </c>
      <c r="D74" s="15">
        <f>D72-D64</f>
        <v>220287351.99999949</v>
      </c>
    </row>
    <row r="75" spans="1:4" x14ac:dyDescent="0.25">
      <c r="A75" s="51"/>
      <c r="B75" s="66"/>
      <c r="C75" s="66"/>
      <c r="D75" s="66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37 B48:D59 B63:D74 B16:D17 B20:D25 B18:B19 B11:D13 B40:D4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6" zoomScaleNormal="11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25" t="s">
        <v>230</v>
      </c>
      <c r="B1" s="126"/>
      <c r="C1" s="126"/>
      <c r="D1" s="126"/>
      <c r="E1" s="126"/>
      <c r="F1" s="126"/>
      <c r="G1" s="127"/>
    </row>
    <row r="2" spans="1:7" x14ac:dyDescent="0.25">
      <c r="A2" s="95" t="str">
        <f>'Formato 1'!A2</f>
        <v>UNIVERSIDAD DE GUANAJUATO</v>
      </c>
      <c r="B2" s="96"/>
      <c r="C2" s="96"/>
      <c r="D2" s="96"/>
      <c r="E2" s="96"/>
      <c r="F2" s="96"/>
      <c r="G2" s="97"/>
    </row>
    <row r="3" spans="1:7" x14ac:dyDescent="0.25">
      <c r="A3" s="98" t="s">
        <v>231</v>
      </c>
      <c r="B3" s="99"/>
      <c r="C3" s="99"/>
      <c r="D3" s="99"/>
      <c r="E3" s="99"/>
      <c r="F3" s="99"/>
      <c r="G3" s="100"/>
    </row>
    <row r="4" spans="1:7" x14ac:dyDescent="0.25">
      <c r="A4" s="98" t="str">
        <f>'Formato 3'!A4</f>
        <v>Del 1 de Enero al 30 de Septiembre de 2023 (b)</v>
      </c>
      <c r="B4" s="99"/>
      <c r="C4" s="99"/>
      <c r="D4" s="99"/>
      <c r="E4" s="99"/>
      <c r="F4" s="99"/>
      <c r="G4" s="100"/>
    </row>
    <row r="5" spans="1:7" x14ac:dyDescent="0.25">
      <c r="A5" s="101" t="s">
        <v>2</v>
      </c>
      <c r="B5" s="102"/>
      <c r="C5" s="102"/>
      <c r="D5" s="102"/>
      <c r="E5" s="102"/>
      <c r="F5" s="102"/>
      <c r="G5" s="103"/>
    </row>
    <row r="6" spans="1:7" ht="41.45" customHeight="1" x14ac:dyDescent="0.25">
      <c r="A6" s="128" t="s">
        <v>232</v>
      </c>
      <c r="B6" s="130" t="s">
        <v>233</v>
      </c>
      <c r="C6" s="130"/>
      <c r="D6" s="130"/>
      <c r="E6" s="130"/>
      <c r="F6" s="130"/>
      <c r="G6" s="130" t="s">
        <v>234</v>
      </c>
    </row>
    <row r="7" spans="1:7" ht="30" x14ac:dyDescent="0.25">
      <c r="A7" s="129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30"/>
    </row>
    <row r="8" spans="1:7" x14ac:dyDescent="0.25">
      <c r="A8" s="27" t="s">
        <v>239</v>
      </c>
      <c r="B8" s="75"/>
      <c r="C8" s="75"/>
      <c r="D8" s="75"/>
      <c r="E8" s="75"/>
      <c r="F8" s="75"/>
      <c r="G8" s="75"/>
    </row>
    <row r="9" spans="1:7" x14ac:dyDescent="0.25">
      <c r="A9" s="54" t="s">
        <v>240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f>F9-B9</f>
        <v>0</v>
      </c>
    </row>
    <row r="10" spans="1:7" x14ac:dyDescent="0.25">
      <c r="A10" s="54" t="s">
        <v>241</v>
      </c>
      <c r="B10" s="43">
        <v>52822316.494416997</v>
      </c>
      <c r="C10" s="43">
        <v>0</v>
      </c>
      <c r="D10" s="43">
        <v>52822316.494416997</v>
      </c>
      <c r="E10" s="43">
        <v>39834867.849999994</v>
      </c>
      <c r="F10" s="43">
        <v>39834867.849999994</v>
      </c>
      <c r="G10" s="43">
        <f>F10-B10</f>
        <v>-12987448.644417003</v>
      </c>
    </row>
    <row r="11" spans="1:7" x14ac:dyDescent="0.25">
      <c r="A11" s="54" t="s">
        <v>242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f t="shared" ref="G11:G15" si="0">F11-B11</f>
        <v>0</v>
      </c>
    </row>
    <row r="12" spans="1:7" x14ac:dyDescent="0.25">
      <c r="A12" s="54" t="s">
        <v>243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f t="shared" si="0"/>
        <v>0</v>
      </c>
    </row>
    <row r="13" spans="1:7" x14ac:dyDescent="0.25">
      <c r="A13" s="54" t="s">
        <v>244</v>
      </c>
      <c r="B13" s="43">
        <v>11078000</v>
      </c>
      <c r="C13" s="43">
        <v>2000000</v>
      </c>
      <c r="D13" s="43">
        <v>13078000</v>
      </c>
      <c r="E13" s="43">
        <v>11676694.850000057</v>
      </c>
      <c r="F13" s="43">
        <v>11676694.850000057</v>
      </c>
      <c r="G13" s="43">
        <f t="shared" si="0"/>
        <v>598694.85000005737</v>
      </c>
    </row>
    <row r="14" spans="1:7" x14ac:dyDescent="0.25">
      <c r="A14" s="54" t="s">
        <v>245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f t="shared" si="0"/>
        <v>0</v>
      </c>
    </row>
    <row r="15" spans="1:7" x14ac:dyDescent="0.25">
      <c r="A15" s="54" t="s">
        <v>246</v>
      </c>
      <c r="B15" s="43">
        <v>385049745.75999999</v>
      </c>
      <c r="C15" s="43">
        <v>417287.77</v>
      </c>
      <c r="D15" s="43">
        <v>385467033.52999997</v>
      </c>
      <c r="E15" s="43">
        <v>351320317.72999996</v>
      </c>
      <c r="F15" s="43">
        <v>351320317.72999996</v>
      </c>
      <c r="G15" s="43">
        <f t="shared" si="0"/>
        <v>-33729428.030000031</v>
      </c>
    </row>
    <row r="16" spans="1:7" x14ac:dyDescent="0.25">
      <c r="A16" s="76" t="s">
        <v>247</v>
      </c>
      <c r="B16" s="43">
        <f t="shared" ref="B16:G16" si="1">SUM(B17:B27)</f>
        <v>0</v>
      </c>
      <c r="C16" s="43">
        <f t="shared" si="1"/>
        <v>0</v>
      </c>
      <c r="D16" s="43">
        <f t="shared" si="1"/>
        <v>0</v>
      </c>
      <c r="E16" s="43">
        <f t="shared" si="1"/>
        <v>0</v>
      </c>
      <c r="F16" s="43">
        <f t="shared" si="1"/>
        <v>0</v>
      </c>
      <c r="G16" s="43">
        <f t="shared" si="1"/>
        <v>0</v>
      </c>
    </row>
    <row r="17" spans="1:7" x14ac:dyDescent="0.25">
      <c r="A17" s="62" t="s">
        <v>248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f>F17-B17</f>
        <v>0</v>
      </c>
    </row>
    <row r="18" spans="1:7" x14ac:dyDescent="0.25">
      <c r="A18" s="62" t="s">
        <v>249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f t="shared" ref="G18:G27" si="2">F18-B18</f>
        <v>0</v>
      </c>
    </row>
    <row r="19" spans="1:7" x14ac:dyDescent="0.25">
      <c r="A19" s="62" t="s">
        <v>250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f t="shared" si="2"/>
        <v>0</v>
      </c>
    </row>
    <row r="20" spans="1:7" x14ac:dyDescent="0.25">
      <c r="A20" s="62" t="s">
        <v>251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f t="shared" si="2"/>
        <v>0</v>
      </c>
    </row>
    <row r="21" spans="1:7" x14ac:dyDescent="0.25">
      <c r="A21" s="62" t="s">
        <v>252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f t="shared" si="2"/>
        <v>0</v>
      </c>
    </row>
    <row r="22" spans="1:7" x14ac:dyDescent="0.25">
      <c r="A22" s="62" t="s">
        <v>253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f t="shared" si="2"/>
        <v>0</v>
      </c>
    </row>
    <row r="23" spans="1:7" x14ac:dyDescent="0.25">
      <c r="A23" s="62" t="s">
        <v>254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f t="shared" si="2"/>
        <v>0</v>
      </c>
    </row>
    <row r="24" spans="1:7" x14ac:dyDescent="0.25">
      <c r="A24" s="62" t="s">
        <v>255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f t="shared" si="2"/>
        <v>0</v>
      </c>
    </row>
    <row r="25" spans="1:7" x14ac:dyDescent="0.25">
      <c r="A25" s="62" t="s">
        <v>256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f t="shared" si="2"/>
        <v>0</v>
      </c>
    </row>
    <row r="26" spans="1:7" x14ac:dyDescent="0.25">
      <c r="A26" s="62" t="s">
        <v>257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f t="shared" si="2"/>
        <v>0</v>
      </c>
    </row>
    <row r="27" spans="1:7" x14ac:dyDescent="0.25">
      <c r="A27" s="62" t="s">
        <v>258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f t="shared" si="2"/>
        <v>0</v>
      </c>
    </row>
    <row r="28" spans="1:7" x14ac:dyDescent="0.25">
      <c r="A28" s="54" t="s">
        <v>259</v>
      </c>
      <c r="B28" s="43">
        <f t="shared" ref="B28:G28" si="3">SUM(B29:B33)</f>
        <v>0</v>
      </c>
      <c r="C28" s="43">
        <f t="shared" si="3"/>
        <v>0</v>
      </c>
      <c r="D28" s="43">
        <f t="shared" si="3"/>
        <v>0</v>
      </c>
      <c r="E28" s="43">
        <f t="shared" si="3"/>
        <v>0</v>
      </c>
      <c r="F28" s="43">
        <f t="shared" si="3"/>
        <v>0</v>
      </c>
      <c r="G28" s="43">
        <f t="shared" si="3"/>
        <v>0</v>
      </c>
    </row>
    <row r="29" spans="1:7" x14ac:dyDescent="0.25">
      <c r="A29" s="62" t="s">
        <v>260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f>F29-B29</f>
        <v>0</v>
      </c>
    </row>
    <row r="30" spans="1:7" x14ac:dyDescent="0.25">
      <c r="A30" s="62" t="s">
        <v>261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f t="shared" ref="G30:G34" si="4">F30-B30</f>
        <v>0</v>
      </c>
    </row>
    <row r="31" spans="1:7" x14ac:dyDescent="0.25">
      <c r="A31" s="62" t="s">
        <v>262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f t="shared" si="4"/>
        <v>0</v>
      </c>
    </row>
    <row r="32" spans="1:7" x14ac:dyDescent="0.25">
      <c r="A32" s="62" t="s">
        <v>263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f t="shared" si="4"/>
        <v>0</v>
      </c>
    </row>
    <row r="33" spans="1:7" ht="14.45" customHeight="1" x14ac:dyDescent="0.25">
      <c r="A33" s="62" t="s">
        <v>264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f t="shared" si="4"/>
        <v>0</v>
      </c>
    </row>
    <row r="34" spans="1:7" ht="14.45" customHeight="1" x14ac:dyDescent="0.25">
      <c r="A34" s="54" t="s">
        <v>265</v>
      </c>
      <c r="B34" s="43">
        <v>1210439326</v>
      </c>
      <c r="C34" s="43">
        <v>28395056.420000002</v>
      </c>
      <c r="D34" s="43">
        <v>1238834382.4200001</v>
      </c>
      <c r="E34" s="43">
        <v>877185049.49999988</v>
      </c>
      <c r="F34" s="43">
        <v>877185049.49999988</v>
      </c>
      <c r="G34" s="43">
        <f t="shared" si="4"/>
        <v>-333254276.50000012</v>
      </c>
    </row>
    <row r="35" spans="1:7" ht="14.45" customHeight="1" x14ac:dyDescent="0.25">
      <c r="A35" s="54" t="s">
        <v>266</v>
      </c>
      <c r="B35" s="43">
        <f t="shared" ref="B35:G35" si="5">B36</f>
        <v>2299600</v>
      </c>
      <c r="C35" s="43">
        <f t="shared" si="5"/>
        <v>903000</v>
      </c>
      <c r="D35" s="43">
        <f t="shared" si="5"/>
        <v>3202600</v>
      </c>
      <c r="E35" s="43">
        <f t="shared" si="5"/>
        <v>630000</v>
      </c>
      <c r="F35" s="43">
        <f t="shared" si="5"/>
        <v>630000</v>
      </c>
      <c r="G35" s="43">
        <f t="shared" si="5"/>
        <v>-1669600</v>
      </c>
    </row>
    <row r="36" spans="1:7" ht="14.45" customHeight="1" x14ac:dyDescent="0.25">
      <c r="A36" s="62" t="s">
        <v>267</v>
      </c>
      <c r="B36" s="43">
        <v>2299600</v>
      </c>
      <c r="C36" s="43">
        <v>903000</v>
      </c>
      <c r="D36" s="43">
        <v>3202600</v>
      </c>
      <c r="E36" s="43">
        <v>630000</v>
      </c>
      <c r="F36" s="43">
        <v>630000</v>
      </c>
      <c r="G36" s="43">
        <f>F36-B36</f>
        <v>-1669600</v>
      </c>
    </row>
    <row r="37" spans="1:7" ht="14.45" customHeight="1" x14ac:dyDescent="0.25">
      <c r="A37" s="54" t="s">
        <v>268</v>
      </c>
      <c r="B37" s="43">
        <f t="shared" ref="B37:G37" si="6">B38+B39</f>
        <v>0</v>
      </c>
      <c r="C37" s="43">
        <f t="shared" si="6"/>
        <v>0</v>
      </c>
      <c r="D37" s="43">
        <f t="shared" si="6"/>
        <v>0</v>
      </c>
      <c r="E37" s="43">
        <f t="shared" si="6"/>
        <v>0</v>
      </c>
      <c r="F37" s="43">
        <f t="shared" si="6"/>
        <v>0</v>
      </c>
      <c r="G37" s="43">
        <f t="shared" si="6"/>
        <v>0</v>
      </c>
    </row>
    <row r="38" spans="1:7" x14ac:dyDescent="0.25">
      <c r="A38" s="62" t="s">
        <v>269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f>F38-B38</f>
        <v>0</v>
      </c>
    </row>
    <row r="39" spans="1:7" x14ac:dyDescent="0.25">
      <c r="A39" s="62" t="s">
        <v>270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f>F39-B39</f>
        <v>0</v>
      </c>
    </row>
    <row r="40" spans="1:7" x14ac:dyDescent="0.25">
      <c r="A40" s="41"/>
      <c r="B40" s="43"/>
      <c r="C40" s="43"/>
      <c r="D40" s="43"/>
      <c r="E40" s="43"/>
      <c r="F40" s="43"/>
      <c r="G40" s="43"/>
    </row>
    <row r="41" spans="1:7" x14ac:dyDescent="0.25">
      <c r="A41" s="3" t="s">
        <v>271</v>
      </c>
      <c r="B41" s="4">
        <f t="shared" ref="B41:G41" si="7">SUM(B9,B10,B11,B12,B13,B14,B15,B16,B28,B34,B35,B37)</f>
        <v>1661688988.2544169</v>
      </c>
      <c r="C41" s="4">
        <f t="shared" si="7"/>
        <v>31715344.190000001</v>
      </c>
      <c r="D41" s="4">
        <f t="shared" si="7"/>
        <v>1693404332.444417</v>
      </c>
      <c r="E41" s="4">
        <f t="shared" si="7"/>
        <v>1280646929.9299998</v>
      </c>
      <c r="F41" s="4">
        <f t="shared" si="7"/>
        <v>1280646929.9299998</v>
      </c>
      <c r="G41" s="4">
        <f t="shared" si="7"/>
        <v>-381042058.32441711</v>
      </c>
    </row>
    <row r="42" spans="1:7" x14ac:dyDescent="0.25">
      <c r="A42" s="3" t="s">
        <v>272</v>
      </c>
      <c r="B42" s="77"/>
      <c r="C42" s="77"/>
      <c r="D42" s="77"/>
      <c r="E42" s="77"/>
      <c r="F42" s="77"/>
      <c r="G42" s="4">
        <f>IF(G41&gt;0,G41,0)</f>
        <v>0</v>
      </c>
    </row>
    <row r="43" spans="1:7" x14ac:dyDescent="0.25">
      <c r="A43" s="41"/>
      <c r="B43" s="45"/>
      <c r="C43" s="45"/>
      <c r="D43" s="45"/>
      <c r="E43" s="45"/>
      <c r="F43" s="45"/>
      <c r="G43" s="45"/>
    </row>
    <row r="44" spans="1:7" x14ac:dyDescent="0.25">
      <c r="A44" s="3" t="s">
        <v>273</v>
      </c>
      <c r="B44" s="45"/>
      <c r="C44" s="45"/>
      <c r="D44" s="45"/>
      <c r="E44" s="45"/>
      <c r="F44" s="45"/>
      <c r="G44" s="45"/>
    </row>
    <row r="45" spans="1:7" x14ac:dyDescent="0.25">
      <c r="A45" s="54" t="s">
        <v>274</v>
      </c>
      <c r="B45" s="43">
        <f t="shared" ref="B45:G45" si="8">SUM(B46:B53)</f>
        <v>0</v>
      </c>
      <c r="C45" s="43">
        <f t="shared" si="8"/>
        <v>0</v>
      </c>
      <c r="D45" s="43">
        <f t="shared" si="8"/>
        <v>0</v>
      </c>
      <c r="E45" s="43">
        <f t="shared" si="8"/>
        <v>0</v>
      </c>
      <c r="F45" s="43">
        <f t="shared" si="8"/>
        <v>0</v>
      </c>
      <c r="G45" s="43">
        <f t="shared" si="8"/>
        <v>0</v>
      </c>
    </row>
    <row r="46" spans="1:7" x14ac:dyDescent="0.25">
      <c r="A46" s="64" t="s">
        <v>275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f>F46-B46</f>
        <v>0</v>
      </c>
    </row>
    <row r="47" spans="1:7" x14ac:dyDescent="0.25">
      <c r="A47" s="64" t="s">
        <v>276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f t="shared" ref="G47:G52" si="9">F47-B47</f>
        <v>0</v>
      </c>
    </row>
    <row r="48" spans="1:7" x14ac:dyDescent="0.25">
      <c r="A48" s="64" t="s">
        <v>277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f t="shared" si="9"/>
        <v>0</v>
      </c>
    </row>
    <row r="49" spans="1:7" ht="30" x14ac:dyDescent="0.25">
      <c r="A49" s="64" t="s">
        <v>278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f t="shared" si="9"/>
        <v>0</v>
      </c>
    </row>
    <row r="50" spans="1:7" x14ac:dyDescent="0.25">
      <c r="A50" s="64" t="s">
        <v>279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f t="shared" si="9"/>
        <v>0</v>
      </c>
    </row>
    <row r="51" spans="1:7" x14ac:dyDescent="0.25">
      <c r="A51" s="64" t="s">
        <v>280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f t="shared" si="9"/>
        <v>0</v>
      </c>
    </row>
    <row r="52" spans="1:7" ht="30" x14ac:dyDescent="0.25">
      <c r="A52" s="65" t="s">
        <v>281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f t="shared" si="9"/>
        <v>0</v>
      </c>
    </row>
    <row r="53" spans="1:7" x14ac:dyDescent="0.25">
      <c r="A53" s="62" t="s">
        <v>282</v>
      </c>
      <c r="B53" s="43">
        <v>0</v>
      </c>
      <c r="C53" s="43">
        <v>0</v>
      </c>
      <c r="D53" s="43">
        <v>0</v>
      </c>
      <c r="E53" s="43">
        <v>0</v>
      </c>
      <c r="F53" s="43">
        <v>0</v>
      </c>
      <c r="G53" s="43">
        <f>F53-B53</f>
        <v>0</v>
      </c>
    </row>
    <row r="54" spans="1:7" x14ac:dyDescent="0.25">
      <c r="A54" s="54" t="s">
        <v>283</v>
      </c>
      <c r="B54" s="43">
        <f t="shared" ref="B54:G54" si="10">SUM(B55:B58)</f>
        <v>37016000</v>
      </c>
      <c r="C54" s="43">
        <f t="shared" si="10"/>
        <v>0</v>
      </c>
      <c r="D54" s="43">
        <f t="shared" si="10"/>
        <v>37016000</v>
      </c>
      <c r="E54" s="43">
        <f t="shared" si="10"/>
        <v>4163903</v>
      </c>
      <c r="F54" s="43">
        <f t="shared" si="10"/>
        <v>4163903</v>
      </c>
      <c r="G54" s="43">
        <f t="shared" si="10"/>
        <v>-32852097</v>
      </c>
    </row>
    <row r="55" spans="1:7" x14ac:dyDescent="0.25">
      <c r="A55" s="65" t="s">
        <v>284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f>F55-B55</f>
        <v>0</v>
      </c>
    </row>
    <row r="56" spans="1:7" x14ac:dyDescent="0.25">
      <c r="A56" s="64" t="s">
        <v>285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f t="shared" ref="G56:G58" si="11">F56-B56</f>
        <v>0</v>
      </c>
    </row>
    <row r="57" spans="1:7" x14ac:dyDescent="0.25">
      <c r="A57" s="64" t="s">
        <v>286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f t="shared" si="11"/>
        <v>0</v>
      </c>
    </row>
    <row r="58" spans="1:7" x14ac:dyDescent="0.25">
      <c r="A58" s="65" t="s">
        <v>287</v>
      </c>
      <c r="B58" s="43">
        <v>37016000</v>
      </c>
      <c r="C58" s="43">
        <v>0</v>
      </c>
      <c r="D58" s="43">
        <v>37016000</v>
      </c>
      <c r="E58" s="43">
        <v>4163903</v>
      </c>
      <c r="F58" s="43">
        <v>4163903</v>
      </c>
      <c r="G58" s="43">
        <f t="shared" si="11"/>
        <v>-32852097</v>
      </c>
    </row>
    <row r="59" spans="1:7" x14ac:dyDescent="0.25">
      <c r="A59" s="54" t="s">
        <v>288</v>
      </c>
      <c r="B59" s="43">
        <f t="shared" ref="B59:G59" si="12">SUM(B60:B61)</f>
        <v>0</v>
      </c>
      <c r="C59" s="43">
        <f t="shared" si="12"/>
        <v>0</v>
      </c>
      <c r="D59" s="43">
        <f t="shared" si="12"/>
        <v>0</v>
      </c>
      <c r="E59" s="43">
        <f t="shared" si="12"/>
        <v>0</v>
      </c>
      <c r="F59" s="43">
        <f t="shared" si="12"/>
        <v>0</v>
      </c>
      <c r="G59" s="43">
        <f t="shared" si="12"/>
        <v>0</v>
      </c>
    </row>
    <row r="60" spans="1:7" x14ac:dyDescent="0.25">
      <c r="A60" s="64" t="s">
        <v>289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f>F60-B60</f>
        <v>0</v>
      </c>
    </row>
    <row r="61" spans="1:7" x14ac:dyDescent="0.25">
      <c r="A61" s="64" t="s">
        <v>290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f t="shared" ref="G61:G63" si="13">F61-B61</f>
        <v>0</v>
      </c>
    </row>
    <row r="62" spans="1:7" x14ac:dyDescent="0.25">
      <c r="A62" s="54" t="s">
        <v>291</v>
      </c>
      <c r="B62" s="43">
        <v>2185964789</v>
      </c>
      <c r="C62" s="43">
        <v>53484743.049999997</v>
      </c>
      <c r="D62" s="43">
        <v>2239449532.0500002</v>
      </c>
      <c r="E62" s="43">
        <v>1682658061.6599996</v>
      </c>
      <c r="F62" s="43">
        <v>1682658061.6599996</v>
      </c>
      <c r="G62" s="43">
        <f t="shared" si="13"/>
        <v>-503306727.34000039</v>
      </c>
    </row>
    <row r="63" spans="1:7" x14ac:dyDescent="0.25">
      <c r="A63" s="54" t="s">
        <v>292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f t="shared" si="13"/>
        <v>0</v>
      </c>
    </row>
    <row r="64" spans="1:7" x14ac:dyDescent="0.25">
      <c r="A64" s="41"/>
      <c r="B64" s="45"/>
      <c r="C64" s="45"/>
      <c r="D64" s="45"/>
      <c r="E64" s="45"/>
      <c r="F64" s="45"/>
      <c r="G64" s="45"/>
    </row>
    <row r="65" spans="1:7" x14ac:dyDescent="0.25">
      <c r="A65" s="3" t="s">
        <v>293</v>
      </c>
      <c r="B65" s="4">
        <f t="shared" ref="B65:G65" si="14">B45+B54+B59+B62+B63</f>
        <v>2222980789</v>
      </c>
      <c r="C65" s="4">
        <f t="shared" si="14"/>
        <v>53484743.049999997</v>
      </c>
      <c r="D65" s="4">
        <f t="shared" si="14"/>
        <v>2276465532.0500002</v>
      </c>
      <c r="E65" s="4">
        <f t="shared" si="14"/>
        <v>1686821964.6599996</v>
      </c>
      <c r="F65" s="4">
        <f t="shared" si="14"/>
        <v>1686821964.6599996</v>
      </c>
      <c r="G65" s="4">
        <f t="shared" si="14"/>
        <v>-536158824.34000039</v>
      </c>
    </row>
    <row r="66" spans="1:7" x14ac:dyDescent="0.25">
      <c r="A66" s="41"/>
      <c r="B66" s="45"/>
      <c r="C66" s="45"/>
      <c r="D66" s="45"/>
      <c r="E66" s="45"/>
      <c r="F66" s="45"/>
      <c r="G66" s="45"/>
    </row>
    <row r="67" spans="1:7" x14ac:dyDescent="0.25">
      <c r="A67" s="3" t="s">
        <v>294</v>
      </c>
      <c r="B67" s="4">
        <f t="shared" ref="B67:G67" si="15">B68</f>
        <v>132734079.67</v>
      </c>
      <c r="C67" s="4">
        <f t="shared" si="15"/>
        <v>218398576.51999998</v>
      </c>
      <c r="D67" s="4">
        <f t="shared" si="15"/>
        <v>351132656.19</v>
      </c>
      <c r="E67" s="4">
        <f t="shared" si="15"/>
        <v>0</v>
      </c>
      <c r="F67" s="4">
        <f t="shared" si="15"/>
        <v>0</v>
      </c>
      <c r="G67" s="4">
        <f t="shared" si="15"/>
        <v>-132734079.67</v>
      </c>
    </row>
    <row r="68" spans="1:7" x14ac:dyDescent="0.25">
      <c r="A68" s="54" t="s">
        <v>295</v>
      </c>
      <c r="B68" s="43">
        <v>132734079.67</v>
      </c>
      <c r="C68" s="43">
        <v>218398576.51999998</v>
      </c>
      <c r="D68" s="43">
        <v>351132656.19</v>
      </c>
      <c r="E68" s="43">
        <v>0</v>
      </c>
      <c r="F68" s="43">
        <v>0</v>
      </c>
      <c r="G68" s="43">
        <f>F68-B68</f>
        <v>-132734079.67</v>
      </c>
    </row>
    <row r="69" spans="1:7" x14ac:dyDescent="0.25">
      <c r="A69" s="41"/>
      <c r="B69" s="45"/>
      <c r="C69" s="45"/>
      <c r="D69" s="45"/>
      <c r="E69" s="45"/>
      <c r="F69" s="45"/>
      <c r="G69" s="45"/>
    </row>
    <row r="70" spans="1:7" x14ac:dyDescent="0.25">
      <c r="A70" s="3" t="s">
        <v>296</v>
      </c>
      <c r="B70" s="4">
        <f t="shared" ref="B70:G70" si="16">B41+B65+B67</f>
        <v>4017403856.924417</v>
      </c>
      <c r="C70" s="4">
        <f t="shared" si="16"/>
        <v>303598663.75999999</v>
      </c>
      <c r="D70" s="4">
        <f t="shared" si="16"/>
        <v>4321002520.6844168</v>
      </c>
      <c r="E70" s="4">
        <f t="shared" si="16"/>
        <v>2967468894.5899992</v>
      </c>
      <c r="F70" s="4">
        <f t="shared" si="16"/>
        <v>2967468894.5899992</v>
      </c>
      <c r="G70" s="4">
        <f t="shared" si="16"/>
        <v>-1049934962.3344175</v>
      </c>
    </row>
    <row r="71" spans="1:7" x14ac:dyDescent="0.25">
      <c r="A71" s="41"/>
      <c r="B71" s="45"/>
      <c r="C71" s="45"/>
      <c r="D71" s="45"/>
      <c r="E71" s="45"/>
      <c r="F71" s="45"/>
      <c r="G71" s="45"/>
    </row>
    <row r="72" spans="1:7" x14ac:dyDescent="0.25">
      <c r="A72" s="3" t="s">
        <v>297</v>
      </c>
      <c r="B72" s="45"/>
      <c r="C72" s="45"/>
      <c r="D72" s="45"/>
      <c r="E72" s="45"/>
      <c r="F72" s="45"/>
      <c r="G72" s="45"/>
    </row>
    <row r="73" spans="1:7" ht="30" x14ac:dyDescent="0.25">
      <c r="A73" s="59" t="s">
        <v>298</v>
      </c>
      <c r="B73" s="43">
        <v>132734079.67</v>
      </c>
      <c r="C73" s="43">
        <v>105826021.03</v>
      </c>
      <c r="D73" s="43">
        <v>238560100.69999999</v>
      </c>
      <c r="E73" s="43">
        <v>0</v>
      </c>
      <c r="F73" s="43">
        <v>0</v>
      </c>
      <c r="G73" s="43">
        <f>F73-B73</f>
        <v>-132734079.67</v>
      </c>
    </row>
    <row r="74" spans="1:7" ht="30" x14ac:dyDescent="0.25">
      <c r="A74" s="59" t="s">
        <v>299</v>
      </c>
      <c r="B74" s="43">
        <v>0</v>
      </c>
      <c r="C74" s="43">
        <v>112572555.48999998</v>
      </c>
      <c r="D74" s="43">
        <v>112572555.48999998</v>
      </c>
      <c r="E74" s="43">
        <v>0</v>
      </c>
      <c r="F74" s="43">
        <v>0</v>
      </c>
      <c r="G74" s="43">
        <f>F74-B74</f>
        <v>0</v>
      </c>
    </row>
    <row r="75" spans="1:7" x14ac:dyDescent="0.25">
      <c r="A75" s="19" t="s">
        <v>300</v>
      </c>
      <c r="B75" s="4">
        <f t="shared" ref="B75:G75" si="17">B73+B74</f>
        <v>132734079.67</v>
      </c>
      <c r="C75" s="4">
        <f t="shared" si="17"/>
        <v>218398576.51999998</v>
      </c>
      <c r="D75" s="4">
        <f t="shared" si="17"/>
        <v>351132656.18999994</v>
      </c>
      <c r="E75" s="4">
        <f t="shared" si="17"/>
        <v>0</v>
      </c>
      <c r="F75" s="4">
        <f t="shared" si="17"/>
        <v>0</v>
      </c>
      <c r="G75" s="4">
        <f t="shared" si="17"/>
        <v>-132734079.67</v>
      </c>
    </row>
    <row r="76" spans="1:7" x14ac:dyDescent="0.25">
      <c r="A76" s="51"/>
      <c r="B76" s="66"/>
      <c r="C76" s="66"/>
      <c r="D76" s="66"/>
      <c r="E76" s="66"/>
      <c r="F76" s="66"/>
      <c r="G76" s="66"/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1 G9:G15 G60:G76 G55:G58 G38:G53 B35:F35 B37:F57 B63:F67 B69:F72 E68:F68 B75:F75 E73:F7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85" zoomScaleNormal="85" workbookViewId="0">
      <selection activeCell="J18" sqref="J1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33" t="s">
        <v>301</v>
      </c>
      <c r="B1" s="126"/>
      <c r="C1" s="126"/>
      <c r="D1" s="126"/>
      <c r="E1" s="126"/>
      <c r="F1" s="126"/>
      <c r="G1" s="127"/>
    </row>
    <row r="2" spans="1:7" x14ac:dyDescent="0.25">
      <c r="A2" s="109" t="str">
        <f>'Formato 1'!A2</f>
        <v>UNIVERSIDAD DE GUANAJUATO</v>
      </c>
      <c r="B2" s="109"/>
      <c r="C2" s="109"/>
      <c r="D2" s="109"/>
      <c r="E2" s="109"/>
      <c r="F2" s="109"/>
      <c r="G2" s="109"/>
    </row>
    <row r="3" spans="1:7" x14ac:dyDescent="0.25">
      <c r="A3" s="110" t="s">
        <v>302</v>
      </c>
      <c r="B3" s="110"/>
      <c r="C3" s="110"/>
      <c r="D3" s="110"/>
      <c r="E3" s="110"/>
      <c r="F3" s="110"/>
      <c r="G3" s="110"/>
    </row>
    <row r="4" spans="1:7" x14ac:dyDescent="0.25">
      <c r="A4" s="110" t="s">
        <v>303</v>
      </c>
      <c r="B4" s="110"/>
      <c r="C4" s="110"/>
      <c r="D4" s="110"/>
      <c r="E4" s="110"/>
      <c r="F4" s="110"/>
      <c r="G4" s="110"/>
    </row>
    <row r="5" spans="1:7" x14ac:dyDescent="0.25">
      <c r="A5" s="110" t="str">
        <f>'Formato 3'!A4</f>
        <v>Del 1 de Enero al 30 de Septiembre de 2023 (b)</v>
      </c>
      <c r="B5" s="110"/>
      <c r="C5" s="110"/>
      <c r="D5" s="110"/>
      <c r="E5" s="110"/>
      <c r="F5" s="110"/>
      <c r="G5" s="110"/>
    </row>
    <row r="6" spans="1:7" ht="41.45" customHeight="1" x14ac:dyDescent="0.25">
      <c r="A6" s="111" t="s">
        <v>2</v>
      </c>
      <c r="B6" s="111"/>
      <c r="C6" s="111"/>
      <c r="D6" s="111"/>
      <c r="E6" s="111"/>
      <c r="F6" s="111"/>
      <c r="G6" s="111"/>
    </row>
    <row r="7" spans="1:7" x14ac:dyDescent="0.25">
      <c r="A7" s="131" t="s">
        <v>6</v>
      </c>
      <c r="B7" s="131" t="s">
        <v>304</v>
      </c>
      <c r="C7" s="131"/>
      <c r="D7" s="131"/>
      <c r="E7" s="131"/>
      <c r="F7" s="131"/>
      <c r="G7" s="132" t="s">
        <v>305</v>
      </c>
    </row>
    <row r="8" spans="1:7" ht="30" x14ac:dyDescent="0.25">
      <c r="A8" s="131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31"/>
    </row>
    <row r="9" spans="1:7" x14ac:dyDescent="0.25">
      <c r="A9" s="28" t="s">
        <v>310</v>
      </c>
      <c r="B9" s="67">
        <f t="shared" ref="B9:G9" si="0">SUM(B10,B18,B28,B38,B48,B58,B62,B71,B75)</f>
        <v>1794423068.3099999</v>
      </c>
      <c r="C9" s="67">
        <f t="shared" si="0"/>
        <v>137541365.22</v>
      </c>
      <c r="D9" s="67">
        <f>SUM(D10,D18,D28,D38,D48,D58,D62,D71,D75)</f>
        <v>1931964433.53</v>
      </c>
      <c r="E9" s="67">
        <f t="shared" si="0"/>
        <v>1151742427.4199998</v>
      </c>
      <c r="F9" s="67">
        <f t="shared" si="0"/>
        <v>1133751390.1400001</v>
      </c>
      <c r="G9" s="67">
        <f t="shared" si="0"/>
        <v>780222006.11000001</v>
      </c>
    </row>
    <row r="10" spans="1:7" x14ac:dyDescent="0.25">
      <c r="A10" s="68" t="s">
        <v>311</v>
      </c>
      <c r="B10" s="67">
        <f t="shared" ref="B10:G10" si="1">SUM(B11:B17)</f>
        <v>1223221343.1900001</v>
      </c>
      <c r="C10" s="67">
        <f t="shared" si="1"/>
        <v>31806584.869999997</v>
      </c>
      <c r="D10" s="67">
        <f t="shared" si="1"/>
        <v>1255027928.0599999</v>
      </c>
      <c r="E10" s="67">
        <f t="shared" si="1"/>
        <v>873932359.48000002</v>
      </c>
      <c r="F10" s="67">
        <f t="shared" si="1"/>
        <v>870244786.96000004</v>
      </c>
      <c r="G10" s="67">
        <f t="shared" si="1"/>
        <v>381095568.58000004</v>
      </c>
    </row>
    <row r="11" spans="1:7" x14ac:dyDescent="0.25">
      <c r="A11" s="69" t="s">
        <v>312</v>
      </c>
      <c r="B11" s="61">
        <v>216833102.28</v>
      </c>
      <c r="C11" s="61">
        <v>16309532.949999999</v>
      </c>
      <c r="D11" s="61">
        <v>233142635.22999999</v>
      </c>
      <c r="E11" s="61">
        <v>171017849.28</v>
      </c>
      <c r="F11" s="61">
        <v>171017560.66999999</v>
      </c>
      <c r="G11" s="61">
        <f>D11-E11</f>
        <v>62124785.949999988</v>
      </c>
    </row>
    <row r="12" spans="1:7" x14ac:dyDescent="0.25">
      <c r="A12" s="69" t="s">
        <v>313</v>
      </c>
      <c r="B12" s="61">
        <v>296003567</v>
      </c>
      <c r="C12" s="61">
        <v>58909710.549999997</v>
      </c>
      <c r="D12" s="61">
        <v>354913277.55000001</v>
      </c>
      <c r="E12" s="61">
        <v>230363797.31999999</v>
      </c>
      <c r="F12" s="61">
        <v>230363793.66</v>
      </c>
      <c r="G12" s="61">
        <f t="shared" ref="G12:G17" si="2">D12-E12</f>
        <v>124549480.23000002</v>
      </c>
    </row>
    <row r="13" spans="1:7" x14ac:dyDescent="0.25">
      <c r="A13" s="69" t="s">
        <v>314</v>
      </c>
      <c r="B13" s="61">
        <v>130517973.25</v>
      </c>
      <c r="C13" s="61">
        <v>-14232103.460000001</v>
      </c>
      <c r="D13" s="61">
        <v>116285869.79000001</v>
      </c>
      <c r="E13" s="61">
        <v>75666899.609999999</v>
      </c>
      <c r="F13" s="61">
        <v>75666782.280000001</v>
      </c>
      <c r="G13" s="61">
        <f t="shared" si="2"/>
        <v>40618970.180000007</v>
      </c>
    </row>
    <row r="14" spans="1:7" x14ac:dyDescent="0.25">
      <c r="A14" s="69" t="s">
        <v>315</v>
      </c>
      <c r="B14" s="61">
        <v>139285477.12</v>
      </c>
      <c r="C14" s="61">
        <v>2541946.9700000002</v>
      </c>
      <c r="D14" s="61">
        <v>141827424.09</v>
      </c>
      <c r="E14" s="61">
        <v>102934688.59999999</v>
      </c>
      <c r="F14" s="61">
        <v>99874411.840000004</v>
      </c>
      <c r="G14" s="61">
        <f t="shared" si="2"/>
        <v>38892735.49000001</v>
      </c>
    </row>
    <row r="15" spans="1:7" x14ac:dyDescent="0.25">
      <c r="A15" s="69" t="s">
        <v>316</v>
      </c>
      <c r="B15" s="61">
        <v>274869981.38</v>
      </c>
      <c r="C15" s="61">
        <v>-26457350.280000001</v>
      </c>
      <c r="D15" s="61">
        <v>248412631.09999999</v>
      </c>
      <c r="E15" s="61">
        <v>178762440.77000001</v>
      </c>
      <c r="F15" s="61">
        <v>178135680.72999999</v>
      </c>
      <c r="G15" s="61">
        <f t="shared" si="2"/>
        <v>69650190.329999983</v>
      </c>
    </row>
    <row r="16" spans="1:7" x14ac:dyDescent="0.25">
      <c r="A16" s="69" t="s">
        <v>317</v>
      </c>
      <c r="B16" s="61">
        <v>29949537.949999999</v>
      </c>
      <c r="C16" s="61">
        <v>-6491342.9000000004</v>
      </c>
      <c r="D16" s="61">
        <v>23458195.050000001</v>
      </c>
      <c r="E16" s="61">
        <v>0</v>
      </c>
      <c r="F16" s="61">
        <v>0</v>
      </c>
      <c r="G16" s="61">
        <f t="shared" si="2"/>
        <v>23458195.050000001</v>
      </c>
    </row>
    <row r="17" spans="1:7" x14ac:dyDescent="0.25">
      <c r="A17" s="69" t="s">
        <v>318</v>
      </c>
      <c r="B17" s="61">
        <v>135761704.21000001</v>
      </c>
      <c r="C17" s="61">
        <v>1226191.04</v>
      </c>
      <c r="D17" s="61">
        <v>136987895.25</v>
      </c>
      <c r="E17" s="61">
        <v>115186683.90000001</v>
      </c>
      <c r="F17" s="61">
        <v>115186557.78</v>
      </c>
      <c r="G17" s="61">
        <f t="shared" si="2"/>
        <v>21801211.349999994</v>
      </c>
    </row>
    <row r="18" spans="1:7" x14ac:dyDescent="0.25">
      <c r="A18" s="68" t="s">
        <v>319</v>
      </c>
      <c r="B18" s="67">
        <f t="shared" ref="B18:G18" si="3">SUM(B19:B27)</f>
        <v>75630007.469999999</v>
      </c>
      <c r="C18" s="67">
        <f t="shared" si="3"/>
        <v>35299487.869999997</v>
      </c>
      <c r="D18" s="67">
        <f t="shared" si="3"/>
        <v>110929495.33999997</v>
      </c>
      <c r="E18" s="67">
        <f t="shared" si="3"/>
        <v>40494189.68</v>
      </c>
      <c r="F18" s="67">
        <f t="shared" si="3"/>
        <v>37303663.320000008</v>
      </c>
      <c r="G18" s="67">
        <f t="shared" si="3"/>
        <v>70435305.659999982</v>
      </c>
    </row>
    <row r="19" spans="1:7" x14ac:dyDescent="0.25">
      <c r="A19" s="69" t="s">
        <v>320</v>
      </c>
      <c r="B19" s="61">
        <v>35919811.770000003</v>
      </c>
      <c r="C19" s="61">
        <v>25664443.100000001</v>
      </c>
      <c r="D19" s="61">
        <v>61584254.869999997</v>
      </c>
      <c r="E19" s="61">
        <v>10449672.07</v>
      </c>
      <c r="F19" s="61">
        <v>9485329.5199999996</v>
      </c>
      <c r="G19" s="61">
        <f>D19-E19</f>
        <v>51134582.799999997</v>
      </c>
    </row>
    <row r="20" spans="1:7" x14ac:dyDescent="0.25">
      <c r="A20" s="69" t="s">
        <v>321</v>
      </c>
      <c r="B20" s="61">
        <v>4964397.47</v>
      </c>
      <c r="C20" s="61">
        <v>3135514.54</v>
      </c>
      <c r="D20" s="61">
        <v>8099912.0099999998</v>
      </c>
      <c r="E20" s="61">
        <v>5388366.6100000003</v>
      </c>
      <c r="F20" s="61">
        <v>5050969.4400000004</v>
      </c>
      <c r="G20" s="61">
        <f t="shared" ref="G20:G27" si="4">D20-E20</f>
        <v>2711545.3999999994</v>
      </c>
    </row>
    <row r="21" spans="1:7" x14ac:dyDescent="0.25">
      <c r="A21" s="69" t="s">
        <v>322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f t="shared" si="4"/>
        <v>0</v>
      </c>
    </row>
    <row r="22" spans="1:7" x14ac:dyDescent="0.25">
      <c r="A22" s="69" t="s">
        <v>323</v>
      </c>
      <c r="B22" s="61">
        <v>4079659.71</v>
      </c>
      <c r="C22" s="61">
        <v>1062811.8999999999</v>
      </c>
      <c r="D22" s="61">
        <v>5142471.6100000003</v>
      </c>
      <c r="E22" s="61">
        <v>3430387.89</v>
      </c>
      <c r="F22" s="61">
        <v>3329345.42</v>
      </c>
      <c r="G22" s="61">
        <f t="shared" si="4"/>
        <v>1712083.7200000002</v>
      </c>
    </row>
    <row r="23" spans="1:7" x14ac:dyDescent="0.25">
      <c r="A23" s="69" t="s">
        <v>324</v>
      </c>
      <c r="B23" s="61">
        <v>9597069.9100000001</v>
      </c>
      <c r="C23" s="61">
        <v>2817056.22</v>
      </c>
      <c r="D23" s="61">
        <v>12414126.130000001</v>
      </c>
      <c r="E23" s="61">
        <v>5529047.1900000004</v>
      </c>
      <c r="F23" s="61">
        <v>4519872.18</v>
      </c>
      <c r="G23" s="61">
        <f t="shared" si="4"/>
        <v>6885078.9400000004</v>
      </c>
    </row>
    <row r="24" spans="1:7" x14ac:dyDescent="0.25">
      <c r="A24" s="69" t="s">
        <v>325</v>
      </c>
      <c r="B24" s="61">
        <v>8738393.9499999993</v>
      </c>
      <c r="C24" s="61">
        <v>980765.35</v>
      </c>
      <c r="D24" s="61">
        <v>9719159.3000000007</v>
      </c>
      <c r="E24" s="61">
        <v>7007447.4000000004</v>
      </c>
      <c r="F24" s="61">
        <v>6799788.1200000001</v>
      </c>
      <c r="G24" s="61">
        <f t="shared" si="4"/>
        <v>2711711.9000000004</v>
      </c>
    </row>
    <row r="25" spans="1:7" x14ac:dyDescent="0.25">
      <c r="A25" s="69" t="s">
        <v>326</v>
      </c>
      <c r="B25" s="61">
        <v>7462095.6600000001</v>
      </c>
      <c r="C25" s="61">
        <v>401393.05</v>
      </c>
      <c r="D25" s="61">
        <v>7863488.71</v>
      </c>
      <c r="E25" s="61">
        <v>4599325.97</v>
      </c>
      <c r="F25" s="61">
        <v>4303605.12</v>
      </c>
      <c r="G25" s="61">
        <f t="shared" si="4"/>
        <v>3264162.74</v>
      </c>
    </row>
    <row r="26" spans="1:7" x14ac:dyDescent="0.25">
      <c r="A26" s="69" t="s">
        <v>327</v>
      </c>
      <c r="B26" s="61">
        <v>552000</v>
      </c>
      <c r="C26" s="61">
        <v>-552000</v>
      </c>
      <c r="D26" s="61">
        <v>0</v>
      </c>
      <c r="E26" s="61">
        <v>0</v>
      </c>
      <c r="F26" s="61">
        <v>0</v>
      </c>
      <c r="G26" s="61">
        <f t="shared" si="4"/>
        <v>0</v>
      </c>
    </row>
    <row r="27" spans="1:7" x14ac:dyDescent="0.25">
      <c r="A27" s="69" t="s">
        <v>328</v>
      </c>
      <c r="B27" s="61">
        <v>4316579</v>
      </c>
      <c r="C27" s="61">
        <v>1789503.71</v>
      </c>
      <c r="D27" s="61">
        <v>6106082.71</v>
      </c>
      <c r="E27" s="61">
        <v>4089942.55</v>
      </c>
      <c r="F27" s="61">
        <v>3814753.52</v>
      </c>
      <c r="G27" s="61">
        <f t="shared" si="4"/>
        <v>2016140.1600000001</v>
      </c>
    </row>
    <row r="28" spans="1:7" x14ac:dyDescent="0.25">
      <c r="A28" s="68" t="s">
        <v>329</v>
      </c>
      <c r="B28" s="67">
        <f t="shared" ref="B28:G28" si="5">SUM(B29:B37)</f>
        <v>261456982.80000001</v>
      </c>
      <c r="C28" s="67">
        <f t="shared" si="5"/>
        <v>34035595.600000001</v>
      </c>
      <c r="D28" s="67">
        <f t="shared" si="5"/>
        <v>295492578.39999998</v>
      </c>
      <c r="E28" s="67">
        <f t="shared" si="5"/>
        <v>146793351.14000002</v>
      </c>
      <c r="F28" s="67">
        <f t="shared" si="5"/>
        <v>138924526.17999998</v>
      </c>
      <c r="G28" s="67">
        <f t="shared" si="5"/>
        <v>148699227.25999999</v>
      </c>
    </row>
    <row r="29" spans="1:7" x14ac:dyDescent="0.25">
      <c r="A29" s="69" t="s">
        <v>330</v>
      </c>
      <c r="B29" s="61">
        <v>15458347.68</v>
      </c>
      <c r="C29" s="61">
        <v>-1260842.94</v>
      </c>
      <c r="D29" s="61">
        <v>14197504.74</v>
      </c>
      <c r="E29" s="61">
        <v>9166817.0999999996</v>
      </c>
      <c r="F29" s="61">
        <v>8650424.1799999997</v>
      </c>
      <c r="G29" s="61">
        <f>D29-E29</f>
        <v>5030687.6400000006</v>
      </c>
    </row>
    <row r="30" spans="1:7" x14ac:dyDescent="0.25">
      <c r="A30" s="69" t="s">
        <v>331</v>
      </c>
      <c r="B30" s="61">
        <v>36104477.359999999</v>
      </c>
      <c r="C30" s="61">
        <v>2357651.13</v>
      </c>
      <c r="D30" s="61">
        <v>38462128.490000002</v>
      </c>
      <c r="E30" s="61">
        <v>13879375.4</v>
      </c>
      <c r="F30" s="61">
        <v>12887757.01</v>
      </c>
      <c r="G30" s="61">
        <f t="shared" ref="G30:G37" si="6">D30-E30</f>
        <v>24582753.090000004</v>
      </c>
    </row>
    <row r="31" spans="1:7" x14ac:dyDescent="0.25">
      <c r="A31" s="69" t="s">
        <v>332</v>
      </c>
      <c r="B31" s="61">
        <v>49570860.520000003</v>
      </c>
      <c r="C31" s="61">
        <v>6834649.5300000003</v>
      </c>
      <c r="D31" s="61">
        <v>56405510.049999997</v>
      </c>
      <c r="E31" s="61">
        <v>29373447.370000001</v>
      </c>
      <c r="F31" s="61">
        <v>28394685.09</v>
      </c>
      <c r="G31" s="61">
        <f t="shared" si="6"/>
        <v>27032062.679999996</v>
      </c>
    </row>
    <row r="32" spans="1:7" x14ac:dyDescent="0.25">
      <c r="A32" s="69" t="s">
        <v>333</v>
      </c>
      <c r="B32" s="61">
        <v>6767393.3300000001</v>
      </c>
      <c r="C32" s="61">
        <v>2579051.71</v>
      </c>
      <c r="D32" s="61">
        <v>9346445.0399999991</v>
      </c>
      <c r="E32" s="61">
        <v>7411227.3799999999</v>
      </c>
      <c r="F32" s="61">
        <v>7409616.4400000004</v>
      </c>
      <c r="G32" s="61">
        <f t="shared" si="6"/>
        <v>1935217.6599999992</v>
      </c>
    </row>
    <row r="33" spans="1:7" ht="14.45" customHeight="1" x14ac:dyDescent="0.25">
      <c r="A33" s="69" t="s">
        <v>334</v>
      </c>
      <c r="B33" s="61">
        <v>74756821.260000005</v>
      </c>
      <c r="C33" s="61">
        <v>7452466.5300000003</v>
      </c>
      <c r="D33" s="61">
        <v>82209287.790000007</v>
      </c>
      <c r="E33" s="61">
        <v>37617727.479999997</v>
      </c>
      <c r="F33" s="61">
        <v>36831053.409999996</v>
      </c>
      <c r="G33" s="61">
        <f t="shared" si="6"/>
        <v>44591560.31000001</v>
      </c>
    </row>
    <row r="34" spans="1:7" ht="14.45" customHeight="1" x14ac:dyDescent="0.25">
      <c r="A34" s="69" t="s">
        <v>335</v>
      </c>
      <c r="B34" s="61">
        <v>10421402.810000001</v>
      </c>
      <c r="C34" s="61">
        <v>585066.06999999995</v>
      </c>
      <c r="D34" s="61">
        <v>11006468.880000001</v>
      </c>
      <c r="E34" s="61">
        <v>7423090.0899999999</v>
      </c>
      <c r="F34" s="61">
        <v>6080625.0800000001</v>
      </c>
      <c r="G34" s="61">
        <f t="shared" si="6"/>
        <v>3583378.790000001</v>
      </c>
    </row>
    <row r="35" spans="1:7" ht="14.45" customHeight="1" x14ac:dyDescent="0.25">
      <c r="A35" s="69" t="s">
        <v>336</v>
      </c>
      <c r="B35" s="61">
        <v>12451950.52</v>
      </c>
      <c r="C35" s="61">
        <v>5791380.5999999996</v>
      </c>
      <c r="D35" s="61">
        <v>18243331.120000001</v>
      </c>
      <c r="E35" s="61">
        <v>8695322.75</v>
      </c>
      <c r="F35" s="61">
        <v>8011837.2999999998</v>
      </c>
      <c r="G35" s="61">
        <f t="shared" si="6"/>
        <v>9548008.370000001</v>
      </c>
    </row>
    <row r="36" spans="1:7" ht="14.45" customHeight="1" x14ac:dyDescent="0.25">
      <c r="A36" s="69" t="s">
        <v>337</v>
      </c>
      <c r="B36" s="61">
        <v>27080490.32</v>
      </c>
      <c r="C36" s="61">
        <v>8752070.7599999998</v>
      </c>
      <c r="D36" s="61">
        <v>35832561.079999998</v>
      </c>
      <c r="E36" s="61">
        <v>19932400.390000001</v>
      </c>
      <c r="F36" s="61">
        <v>18801009.469999999</v>
      </c>
      <c r="G36" s="61">
        <f t="shared" si="6"/>
        <v>15900160.689999998</v>
      </c>
    </row>
    <row r="37" spans="1:7" ht="14.45" customHeight="1" x14ac:dyDescent="0.25">
      <c r="A37" s="69" t="s">
        <v>338</v>
      </c>
      <c r="B37" s="61">
        <v>28845239</v>
      </c>
      <c r="C37" s="61">
        <v>944102.21</v>
      </c>
      <c r="D37" s="61">
        <v>29789341.210000001</v>
      </c>
      <c r="E37" s="61">
        <v>13293943.18</v>
      </c>
      <c r="F37" s="61">
        <v>11857518.200000001</v>
      </c>
      <c r="G37" s="61">
        <f t="shared" si="6"/>
        <v>16495398.030000001</v>
      </c>
    </row>
    <row r="38" spans="1:7" x14ac:dyDescent="0.25">
      <c r="A38" s="68" t="s">
        <v>339</v>
      </c>
      <c r="B38" s="67">
        <f t="shared" ref="B38:G38" si="7">SUM(B39:B47)</f>
        <v>84863172.189999998</v>
      </c>
      <c r="C38" s="67">
        <f t="shared" si="7"/>
        <v>35540263.219999999</v>
      </c>
      <c r="D38" s="67">
        <f t="shared" si="7"/>
        <v>120403435.41</v>
      </c>
      <c r="E38" s="67">
        <f t="shared" si="7"/>
        <v>56789886.57</v>
      </c>
      <c r="F38" s="67">
        <f t="shared" si="7"/>
        <v>54608017.939999998</v>
      </c>
      <c r="G38" s="67">
        <f t="shared" si="7"/>
        <v>63613548.839999996</v>
      </c>
    </row>
    <row r="39" spans="1:7" x14ac:dyDescent="0.25">
      <c r="A39" s="69" t="s">
        <v>340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f>D39-E39</f>
        <v>0</v>
      </c>
    </row>
    <row r="40" spans="1:7" x14ac:dyDescent="0.25">
      <c r="A40" s="69" t="s">
        <v>341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f t="shared" ref="G40:G47" si="8">D40-E40</f>
        <v>0</v>
      </c>
    </row>
    <row r="41" spans="1:7" x14ac:dyDescent="0.25">
      <c r="A41" s="69" t="s">
        <v>342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f t="shared" si="8"/>
        <v>0</v>
      </c>
    </row>
    <row r="42" spans="1:7" x14ac:dyDescent="0.25">
      <c r="A42" s="69" t="s">
        <v>343</v>
      </c>
      <c r="B42" s="61">
        <v>84863172.189999998</v>
      </c>
      <c r="C42" s="61">
        <v>35540263.219999999</v>
      </c>
      <c r="D42" s="61">
        <v>120403435.41</v>
      </c>
      <c r="E42" s="61">
        <v>56789886.57</v>
      </c>
      <c r="F42" s="61">
        <v>54608017.939999998</v>
      </c>
      <c r="G42" s="61">
        <f t="shared" si="8"/>
        <v>63613548.839999996</v>
      </c>
    </row>
    <row r="43" spans="1:7" x14ac:dyDescent="0.25">
      <c r="A43" s="69" t="s">
        <v>344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f t="shared" si="8"/>
        <v>0</v>
      </c>
    </row>
    <row r="44" spans="1:7" x14ac:dyDescent="0.25">
      <c r="A44" s="69" t="s">
        <v>345</v>
      </c>
      <c r="B44" s="61">
        <v>0</v>
      </c>
      <c r="C44" s="61">
        <v>0</v>
      </c>
      <c r="D44" s="61">
        <v>0</v>
      </c>
      <c r="E44" s="61">
        <v>0</v>
      </c>
      <c r="F44" s="61">
        <v>0</v>
      </c>
      <c r="G44" s="61">
        <f t="shared" si="8"/>
        <v>0</v>
      </c>
    </row>
    <row r="45" spans="1:7" x14ac:dyDescent="0.25">
      <c r="A45" s="69" t="s">
        <v>346</v>
      </c>
      <c r="B45" s="61">
        <v>0</v>
      </c>
      <c r="C45" s="61">
        <v>0</v>
      </c>
      <c r="D45" s="61">
        <v>0</v>
      </c>
      <c r="E45" s="61">
        <v>0</v>
      </c>
      <c r="F45" s="61">
        <v>0</v>
      </c>
      <c r="G45" s="61">
        <f t="shared" si="8"/>
        <v>0</v>
      </c>
    </row>
    <row r="46" spans="1:7" x14ac:dyDescent="0.25">
      <c r="A46" s="69" t="s">
        <v>347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f t="shared" si="8"/>
        <v>0</v>
      </c>
    </row>
    <row r="47" spans="1:7" x14ac:dyDescent="0.25">
      <c r="A47" s="69" t="s">
        <v>348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f t="shared" si="8"/>
        <v>0</v>
      </c>
    </row>
    <row r="48" spans="1:7" x14ac:dyDescent="0.25">
      <c r="A48" s="68" t="s">
        <v>349</v>
      </c>
      <c r="B48" s="67">
        <f t="shared" ref="B48:G48" si="9">SUM(B49:B57)</f>
        <v>133834379.35000001</v>
      </c>
      <c r="C48" s="67">
        <f t="shared" si="9"/>
        <v>-39933452.410000004</v>
      </c>
      <c r="D48" s="67">
        <f t="shared" si="9"/>
        <v>93900926.940000013</v>
      </c>
      <c r="E48" s="67">
        <f t="shared" si="9"/>
        <v>21036722.93</v>
      </c>
      <c r="F48" s="67">
        <f t="shared" si="9"/>
        <v>20201301.890000001</v>
      </c>
      <c r="G48" s="67">
        <f t="shared" si="9"/>
        <v>72864204.010000005</v>
      </c>
    </row>
    <row r="49" spans="1:7" x14ac:dyDescent="0.25">
      <c r="A49" s="69" t="s">
        <v>350</v>
      </c>
      <c r="B49" s="61">
        <v>105498877.56</v>
      </c>
      <c r="C49" s="61">
        <v>-45035090.18</v>
      </c>
      <c r="D49" s="61">
        <v>60463787.380000003</v>
      </c>
      <c r="E49" s="61">
        <v>12157193.48</v>
      </c>
      <c r="F49" s="61">
        <v>12001614.279999999</v>
      </c>
      <c r="G49" s="61">
        <f>D49-E49</f>
        <v>48306593.900000006</v>
      </c>
    </row>
    <row r="50" spans="1:7" x14ac:dyDescent="0.25">
      <c r="A50" s="69" t="s">
        <v>351</v>
      </c>
      <c r="B50" s="61">
        <v>5205361.1500000004</v>
      </c>
      <c r="C50" s="61">
        <v>3442046.34</v>
      </c>
      <c r="D50" s="61">
        <v>8647407.4900000002</v>
      </c>
      <c r="E50" s="61">
        <v>2088808.38</v>
      </c>
      <c r="F50" s="61">
        <v>2077488.86</v>
      </c>
      <c r="G50" s="61">
        <f t="shared" ref="G50:G57" si="10">D50-E50</f>
        <v>6558599.1100000003</v>
      </c>
    </row>
    <row r="51" spans="1:7" x14ac:dyDescent="0.25">
      <c r="A51" s="69" t="s">
        <v>352</v>
      </c>
      <c r="B51" s="61">
        <v>8954556.2599999998</v>
      </c>
      <c r="C51" s="61">
        <v>6320004.2000000002</v>
      </c>
      <c r="D51" s="61">
        <v>15274560.460000001</v>
      </c>
      <c r="E51" s="61">
        <v>3695587.58</v>
      </c>
      <c r="F51" s="61">
        <v>3248236.06</v>
      </c>
      <c r="G51" s="61">
        <f t="shared" si="10"/>
        <v>11578972.880000001</v>
      </c>
    </row>
    <row r="52" spans="1:7" x14ac:dyDescent="0.25">
      <c r="A52" s="69" t="s">
        <v>353</v>
      </c>
      <c r="B52" s="61">
        <v>3999339.69</v>
      </c>
      <c r="C52" s="61">
        <v>-2999339.69</v>
      </c>
      <c r="D52" s="61">
        <v>1000000</v>
      </c>
      <c r="E52" s="61">
        <v>0</v>
      </c>
      <c r="F52" s="61">
        <v>0</v>
      </c>
      <c r="G52" s="61">
        <f t="shared" si="10"/>
        <v>1000000</v>
      </c>
    </row>
    <row r="53" spans="1:7" x14ac:dyDescent="0.25">
      <c r="A53" s="69" t="s">
        <v>354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f t="shared" si="10"/>
        <v>0</v>
      </c>
    </row>
    <row r="54" spans="1:7" x14ac:dyDescent="0.25">
      <c r="A54" s="69" t="s">
        <v>355</v>
      </c>
      <c r="B54" s="61">
        <v>10096963.689999999</v>
      </c>
      <c r="C54" s="61">
        <v>-2427401.09</v>
      </c>
      <c r="D54" s="61">
        <v>7669562.5999999996</v>
      </c>
      <c r="E54" s="61">
        <v>2926987.89</v>
      </c>
      <c r="F54" s="61">
        <v>2737775.09</v>
      </c>
      <c r="G54" s="61">
        <f t="shared" si="10"/>
        <v>4742574.709999999</v>
      </c>
    </row>
    <row r="55" spans="1:7" x14ac:dyDescent="0.25">
      <c r="A55" s="69" t="s">
        <v>356</v>
      </c>
      <c r="B55" s="61">
        <v>0</v>
      </c>
      <c r="C55" s="61">
        <v>6000</v>
      </c>
      <c r="D55" s="61">
        <v>6000</v>
      </c>
      <c r="E55" s="61">
        <v>0</v>
      </c>
      <c r="F55" s="61">
        <v>0</v>
      </c>
      <c r="G55" s="61">
        <f t="shared" si="10"/>
        <v>6000</v>
      </c>
    </row>
    <row r="56" spans="1:7" x14ac:dyDescent="0.25">
      <c r="A56" s="69" t="s">
        <v>357</v>
      </c>
      <c r="B56" s="61">
        <v>0</v>
      </c>
      <c r="C56" s="61">
        <v>0</v>
      </c>
      <c r="D56" s="61">
        <v>0</v>
      </c>
      <c r="E56" s="61">
        <v>0</v>
      </c>
      <c r="F56" s="61">
        <v>0</v>
      </c>
      <c r="G56" s="61">
        <f t="shared" si="10"/>
        <v>0</v>
      </c>
    </row>
    <row r="57" spans="1:7" x14ac:dyDescent="0.25">
      <c r="A57" s="69" t="s">
        <v>358</v>
      </c>
      <c r="B57" s="61">
        <v>79281</v>
      </c>
      <c r="C57" s="61">
        <v>760328.01</v>
      </c>
      <c r="D57" s="61">
        <v>839609.01</v>
      </c>
      <c r="E57" s="61">
        <v>168145.6</v>
      </c>
      <c r="F57" s="61">
        <v>136187.6</v>
      </c>
      <c r="G57" s="61">
        <f t="shared" si="10"/>
        <v>671463.41</v>
      </c>
    </row>
    <row r="58" spans="1:7" x14ac:dyDescent="0.25">
      <c r="A58" s="68" t="s">
        <v>359</v>
      </c>
      <c r="B58" s="67">
        <f t="shared" ref="B58:G58" si="11">SUM(B59:B61)</f>
        <v>15417183.310000001</v>
      </c>
      <c r="C58" s="67">
        <f t="shared" si="11"/>
        <v>40792886.07</v>
      </c>
      <c r="D58" s="67">
        <f t="shared" si="11"/>
        <v>56210069.380000003</v>
      </c>
      <c r="E58" s="67">
        <f t="shared" si="11"/>
        <v>12695917.619999999</v>
      </c>
      <c r="F58" s="67">
        <f t="shared" si="11"/>
        <v>12469093.85</v>
      </c>
      <c r="G58" s="67">
        <f t="shared" si="11"/>
        <v>43514151.760000005</v>
      </c>
    </row>
    <row r="59" spans="1:7" x14ac:dyDescent="0.25">
      <c r="A59" s="69" t="s">
        <v>360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f>D59-E59</f>
        <v>0</v>
      </c>
    </row>
    <row r="60" spans="1:7" x14ac:dyDescent="0.25">
      <c r="A60" s="69" t="s">
        <v>361</v>
      </c>
      <c r="B60" s="61">
        <v>15417183.310000001</v>
      </c>
      <c r="C60" s="61">
        <v>40792886.07</v>
      </c>
      <c r="D60" s="61">
        <v>56210069.380000003</v>
      </c>
      <c r="E60" s="61">
        <v>12695917.619999999</v>
      </c>
      <c r="F60" s="61">
        <v>12469093.85</v>
      </c>
      <c r="G60" s="61">
        <f t="shared" ref="G60:G61" si="12">D60-E60</f>
        <v>43514151.760000005</v>
      </c>
    </row>
    <row r="61" spans="1:7" x14ac:dyDescent="0.25">
      <c r="A61" s="69" t="s">
        <v>362</v>
      </c>
      <c r="B61" s="61">
        <v>0</v>
      </c>
      <c r="C61" s="61">
        <v>0</v>
      </c>
      <c r="D61" s="61">
        <v>0</v>
      </c>
      <c r="E61" s="61">
        <v>0</v>
      </c>
      <c r="F61" s="61">
        <v>0</v>
      </c>
      <c r="G61" s="61">
        <f t="shared" si="12"/>
        <v>0</v>
      </c>
    </row>
    <row r="62" spans="1:7" x14ac:dyDescent="0.25">
      <c r="A62" s="68" t="s">
        <v>363</v>
      </c>
      <c r="B62" s="67">
        <f t="shared" ref="B62:G62" si="13">SUM(B63:B67,B69:B70)</f>
        <v>0</v>
      </c>
      <c r="C62" s="67">
        <f t="shared" si="13"/>
        <v>0</v>
      </c>
      <c r="D62" s="67">
        <f t="shared" si="13"/>
        <v>0</v>
      </c>
      <c r="E62" s="67">
        <f t="shared" si="13"/>
        <v>0</v>
      </c>
      <c r="F62" s="67">
        <f t="shared" si="13"/>
        <v>0</v>
      </c>
      <c r="G62" s="67">
        <f t="shared" si="13"/>
        <v>0</v>
      </c>
    </row>
    <row r="63" spans="1:7" x14ac:dyDescent="0.25">
      <c r="A63" s="69" t="s">
        <v>364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f>D63-E63</f>
        <v>0</v>
      </c>
    </row>
    <row r="64" spans="1:7" x14ac:dyDescent="0.25">
      <c r="A64" s="69" t="s">
        <v>365</v>
      </c>
      <c r="B64" s="61">
        <v>0</v>
      </c>
      <c r="C64" s="61">
        <v>0</v>
      </c>
      <c r="D64" s="61">
        <v>0</v>
      </c>
      <c r="E64" s="61">
        <v>0</v>
      </c>
      <c r="F64" s="61">
        <v>0</v>
      </c>
      <c r="G64" s="61">
        <f t="shared" ref="G64:G70" si="14">D64-E64</f>
        <v>0</v>
      </c>
    </row>
    <row r="65" spans="1:7" x14ac:dyDescent="0.25">
      <c r="A65" s="69" t="s">
        <v>366</v>
      </c>
      <c r="B65" s="61">
        <v>0</v>
      </c>
      <c r="C65" s="61">
        <v>0</v>
      </c>
      <c r="D65" s="61">
        <v>0</v>
      </c>
      <c r="E65" s="61">
        <v>0</v>
      </c>
      <c r="F65" s="61">
        <v>0</v>
      </c>
      <c r="G65" s="61">
        <f t="shared" si="14"/>
        <v>0</v>
      </c>
    </row>
    <row r="66" spans="1:7" x14ac:dyDescent="0.25">
      <c r="A66" s="69" t="s">
        <v>367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f t="shared" si="14"/>
        <v>0</v>
      </c>
    </row>
    <row r="67" spans="1:7" x14ac:dyDescent="0.25">
      <c r="A67" s="69" t="s">
        <v>368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f t="shared" si="14"/>
        <v>0</v>
      </c>
    </row>
    <row r="68" spans="1:7" x14ac:dyDescent="0.25">
      <c r="A68" s="69" t="s">
        <v>369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f t="shared" si="14"/>
        <v>0</v>
      </c>
    </row>
    <row r="69" spans="1:7" x14ac:dyDescent="0.25">
      <c r="A69" s="69" t="s">
        <v>370</v>
      </c>
      <c r="B69" s="61">
        <v>0</v>
      </c>
      <c r="C69" s="61">
        <v>0</v>
      </c>
      <c r="D69" s="61">
        <v>0</v>
      </c>
      <c r="E69" s="61">
        <v>0</v>
      </c>
      <c r="F69" s="61">
        <v>0</v>
      </c>
      <c r="G69" s="61">
        <f t="shared" si="14"/>
        <v>0</v>
      </c>
    </row>
    <row r="70" spans="1:7" x14ac:dyDescent="0.25">
      <c r="A70" s="69" t="s">
        <v>371</v>
      </c>
      <c r="B70" s="61">
        <v>0</v>
      </c>
      <c r="C70" s="61">
        <v>0</v>
      </c>
      <c r="D70" s="61">
        <v>0</v>
      </c>
      <c r="E70" s="61">
        <v>0</v>
      </c>
      <c r="F70" s="61">
        <v>0</v>
      </c>
      <c r="G70" s="61">
        <f t="shared" si="14"/>
        <v>0</v>
      </c>
    </row>
    <row r="71" spans="1:7" x14ac:dyDescent="0.25">
      <c r="A71" s="68" t="s">
        <v>372</v>
      </c>
      <c r="B71" s="67">
        <f t="shared" ref="B71:G71" si="15">SUM(B72:B74)</f>
        <v>0</v>
      </c>
      <c r="C71" s="67">
        <f t="shared" si="15"/>
        <v>0</v>
      </c>
      <c r="D71" s="67">
        <f t="shared" si="15"/>
        <v>0</v>
      </c>
      <c r="E71" s="67">
        <f t="shared" si="15"/>
        <v>0</v>
      </c>
      <c r="F71" s="67">
        <f t="shared" si="15"/>
        <v>0</v>
      </c>
      <c r="G71" s="67">
        <f t="shared" si="15"/>
        <v>0</v>
      </c>
    </row>
    <row r="72" spans="1:7" x14ac:dyDescent="0.25">
      <c r="A72" s="69" t="s">
        <v>373</v>
      </c>
      <c r="B72" s="61">
        <v>0</v>
      </c>
      <c r="C72" s="61">
        <v>0</v>
      </c>
      <c r="D72" s="61">
        <v>0</v>
      </c>
      <c r="E72" s="61">
        <v>0</v>
      </c>
      <c r="F72" s="61">
        <v>0</v>
      </c>
      <c r="G72" s="61">
        <f>D72-E72</f>
        <v>0</v>
      </c>
    </row>
    <row r="73" spans="1:7" x14ac:dyDescent="0.25">
      <c r="A73" s="69" t="s">
        <v>374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f t="shared" ref="G73:G74" si="16">D73-E73</f>
        <v>0</v>
      </c>
    </row>
    <row r="74" spans="1:7" x14ac:dyDescent="0.25">
      <c r="A74" s="69" t="s">
        <v>375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f t="shared" si="16"/>
        <v>0</v>
      </c>
    </row>
    <row r="75" spans="1:7" x14ac:dyDescent="0.25">
      <c r="A75" s="68" t="s">
        <v>376</v>
      </c>
      <c r="B75" s="67">
        <f t="shared" ref="B75:G75" si="17">SUM(B76:B82)</f>
        <v>0</v>
      </c>
      <c r="C75" s="67">
        <f t="shared" si="17"/>
        <v>0</v>
      </c>
      <c r="D75" s="67">
        <f t="shared" si="17"/>
        <v>0</v>
      </c>
      <c r="E75" s="67">
        <f t="shared" si="17"/>
        <v>0</v>
      </c>
      <c r="F75" s="67">
        <f t="shared" si="17"/>
        <v>0</v>
      </c>
      <c r="G75" s="67">
        <f t="shared" si="17"/>
        <v>0</v>
      </c>
    </row>
    <row r="76" spans="1:7" x14ac:dyDescent="0.25">
      <c r="A76" s="69" t="s">
        <v>377</v>
      </c>
      <c r="B76" s="61">
        <v>0</v>
      </c>
      <c r="C76" s="61">
        <v>0</v>
      </c>
      <c r="D76" s="61">
        <v>0</v>
      </c>
      <c r="E76" s="61">
        <v>0</v>
      </c>
      <c r="F76" s="61">
        <v>0</v>
      </c>
      <c r="G76" s="61">
        <f>D76-E76</f>
        <v>0</v>
      </c>
    </row>
    <row r="77" spans="1:7" x14ac:dyDescent="0.25">
      <c r="A77" s="69" t="s">
        <v>378</v>
      </c>
      <c r="B77" s="61">
        <v>0</v>
      </c>
      <c r="C77" s="61">
        <v>0</v>
      </c>
      <c r="D77" s="61">
        <v>0</v>
      </c>
      <c r="E77" s="61">
        <v>0</v>
      </c>
      <c r="F77" s="61">
        <v>0</v>
      </c>
      <c r="G77" s="61">
        <f t="shared" ref="G77:G82" si="18">D77-E77</f>
        <v>0</v>
      </c>
    </row>
    <row r="78" spans="1:7" x14ac:dyDescent="0.25">
      <c r="A78" s="69" t="s">
        <v>379</v>
      </c>
      <c r="B78" s="61">
        <v>0</v>
      </c>
      <c r="C78" s="61">
        <v>0</v>
      </c>
      <c r="D78" s="61">
        <v>0</v>
      </c>
      <c r="E78" s="61">
        <v>0</v>
      </c>
      <c r="F78" s="61">
        <v>0</v>
      </c>
      <c r="G78" s="61">
        <f t="shared" si="18"/>
        <v>0</v>
      </c>
    </row>
    <row r="79" spans="1:7" x14ac:dyDescent="0.25">
      <c r="A79" s="69" t="s">
        <v>380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f t="shared" si="18"/>
        <v>0</v>
      </c>
    </row>
    <row r="80" spans="1:7" x14ac:dyDescent="0.25">
      <c r="A80" s="69" t="s">
        <v>381</v>
      </c>
      <c r="B80" s="61">
        <v>0</v>
      </c>
      <c r="C80" s="61">
        <v>0</v>
      </c>
      <c r="D80" s="61">
        <v>0</v>
      </c>
      <c r="E80" s="61">
        <v>0</v>
      </c>
      <c r="F80" s="61">
        <v>0</v>
      </c>
      <c r="G80" s="61">
        <f t="shared" si="18"/>
        <v>0</v>
      </c>
    </row>
    <row r="81" spans="1:7" x14ac:dyDescent="0.25">
      <c r="A81" s="69" t="s">
        <v>382</v>
      </c>
      <c r="B81" s="61">
        <v>0</v>
      </c>
      <c r="C81" s="61">
        <v>0</v>
      </c>
      <c r="D81" s="61">
        <v>0</v>
      </c>
      <c r="E81" s="61">
        <v>0</v>
      </c>
      <c r="F81" s="61">
        <v>0</v>
      </c>
      <c r="G81" s="61">
        <f t="shared" si="18"/>
        <v>0</v>
      </c>
    </row>
    <row r="82" spans="1:7" x14ac:dyDescent="0.25">
      <c r="A82" s="69" t="s">
        <v>383</v>
      </c>
      <c r="B82" s="61">
        <v>0</v>
      </c>
      <c r="C82" s="61">
        <v>0</v>
      </c>
      <c r="D82" s="61">
        <v>0</v>
      </c>
      <c r="E82" s="61">
        <v>0</v>
      </c>
      <c r="F82" s="61">
        <v>0</v>
      </c>
      <c r="G82" s="61">
        <f t="shared" si="18"/>
        <v>0</v>
      </c>
    </row>
    <row r="83" spans="1:7" x14ac:dyDescent="0.25">
      <c r="A83" s="70"/>
      <c r="B83" s="61"/>
      <c r="C83" s="61"/>
      <c r="D83" s="61"/>
      <c r="E83" s="61"/>
      <c r="F83" s="61"/>
      <c r="G83" s="61"/>
    </row>
    <row r="84" spans="1:7" x14ac:dyDescent="0.25">
      <c r="A84" s="29" t="s">
        <v>384</v>
      </c>
      <c r="B84" s="67">
        <f t="shared" ref="B84:G84" si="19">SUM(B85,B93,B103,B113,B123,B133,B137,B146,B150)</f>
        <v>2222980788.6900001</v>
      </c>
      <c r="C84" s="67">
        <f t="shared" si="19"/>
        <v>166057298.53999999</v>
      </c>
      <c r="D84" s="67">
        <f>SUM(D85,D93,D103,D113,D123,D133,D137,D146,D150)</f>
        <v>2389038087.23</v>
      </c>
      <c r="E84" s="67">
        <f t="shared" si="19"/>
        <v>1509648214.7399998</v>
      </c>
      <c r="F84" s="67">
        <f t="shared" si="19"/>
        <v>1496644210.6299999</v>
      </c>
      <c r="G84" s="67">
        <f t="shared" si="19"/>
        <v>879389872.49000001</v>
      </c>
    </row>
    <row r="85" spans="1:7" x14ac:dyDescent="0.25">
      <c r="A85" s="68" t="s">
        <v>311</v>
      </c>
      <c r="B85" s="67">
        <f t="shared" ref="B85:G85" si="20">SUM(B86:B92)</f>
        <v>2027440671.1200001</v>
      </c>
      <c r="C85" s="67">
        <f t="shared" si="20"/>
        <v>-3104002.0300000068</v>
      </c>
      <c r="D85" s="67">
        <f t="shared" si="20"/>
        <v>2024336669.0899999</v>
      </c>
      <c r="E85" s="67">
        <f t="shared" si="20"/>
        <v>1381100725.1999998</v>
      </c>
      <c r="F85" s="67">
        <f t="shared" si="20"/>
        <v>1374335688.1999998</v>
      </c>
      <c r="G85" s="67">
        <f t="shared" si="20"/>
        <v>643235943.88999999</v>
      </c>
    </row>
    <row r="86" spans="1:7" x14ac:dyDescent="0.25">
      <c r="A86" s="69" t="s">
        <v>312</v>
      </c>
      <c r="B86" s="61">
        <v>531860102.56</v>
      </c>
      <c r="C86" s="61">
        <v>3437290.74</v>
      </c>
      <c r="D86" s="61">
        <v>535297393.30000001</v>
      </c>
      <c r="E86" s="61">
        <v>405190859.42000002</v>
      </c>
      <c r="F86" s="61">
        <v>405190858.92000002</v>
      </c>
      <c r="G86" s="61">
        <f>D86-E86</f>
        <v>130106533.88</v>
      </c>
    </row>
    <row r="87" spans="1:7" x14ac:dyDescent="0.25">
      <c r="A87" s="69" t="s">
        <v>313</v>
      </c>
      <c r="B87" s="61">
        <v>23282710.02</v>
      </c>
      <c r="C87" s="61">
        <v>29312903.98</v>
      </c>
      <c r="D87" s="61">
        <v>52595614</v>
      </c>
      <c r="E87" s="61">
        <v>45408832.729999997</v>
      </c>
      <c r="F87" s="61">
        <v>45408832.020000003</v>
      </c>
      <c r="G87" s="61">
        <f t="shared" ref="G87:G92" si="21">D87-E87</f>
        <v>7186781.2700000033</v>
      </c>
    </row>
    <row r="88" spans="1:7" x14ac:dyDescent="0.25">
      <c r="A88" s="69" t="s">
        <v>314</v>
      </c>
      <c r="B88" s="61">
        <v>253338672.09999999</v>
      </c>
      <c r="C88" s="61">
        <v>7048591.5099999998</v>
      </c>
      <c r="D88" s="61">
        <v>260387263.61000001</v>
      </c>
      <c r="E88" s="61">
        <v>145490251.58000001</v>
      </c>
      <c r="F88" s="61">
        <v>145490179.38999999</v>
      </c>
      <c r="G88" s="61">
        <f t="shared" si="21"/>
        <v>114897012.03</v>
      </c>
    </row>
    <row r="89" spans="1:7" x14ac:dyDescent="0.25">
      <c r="A89" s="69" t="s">
        <v>315</v>
      </c>
      <c r="B89" s="61">
        <v>299134660.22000003</v>
      </c>
      <c r="C89" s="61">
        <v>11904473.33</v>
      </c>
      <c r="D89" s="61">
        <v>311039133.55000001</v>
      </c>
      <c r="E89" s="61">
        <v>231612754.31</v>
      </c>
      <c r="F89" s="61">
        <v>225227961.09</v>
      </c>
      <c r="G89" s="61">
        <f t="shared" si="21"/>
        <v>79426379.24000001</v>
      </c>
    </row>
    <row r="90" spans="1:7" x14ac:dyDescent="0.25">
      <c r="A90" s="69" t="s">
        <v>316</v>
      </c>
      <c r="B90" s="61">
        <v>683777474.96000004</v>
      </c>
      <c r="C90" s="61">
        <v>-32985062.210000001</v>
      </c>
      <c r="D90" s="61">
        <v>650792412.75</v>
      </c>
      <c r="E90" s="61">
        <v>421076590.85000002</v>
      </c>
      <c r="F90" s="61">
        <v>420696423.14999998</v>
      </c>
      <c r="G90" s="61">
        <f t="shared" si="21"/>
        <v>229715821.89999998</v>
      </c>
    </row>
    <row r="91" spans="1:7" x14ac:dyDescent="0.25">
      <c r="A91" s="69" t="s">
        <v>317</v>
      </c>
      <c r="B91" s="61">
        <v>53193399.960000001</v>
      </c>
      <c r="C91" s="61">
        <v>-12437320.630000001</v>
      </c>
      <c r="D91" s="61">
        <v>40756079.329999998</v>
      </c>
      <c r="E91" s="61">
        <v>0</v>
      </c>
      <c r="F91" s="61">
        <v>0</v>
      </c>
      <c r="G91" s="61">
        <f t="shared" si="21"/>
        <v>40756079.329999998</v>
      </c>
    </row>
    <row r="92" spans="1:7" x14ac:dyDescent="0.25">
      <c r="A92" s="69" t="s">
        <v>318</v>
      </c>
      <c r="B92" s="61">
        <v>182853651.30000001</v>
      </c>
      <c r="C92" s="61">
        <v>-9384878.75</v>
      </c>
      <c r="D92" s="61">
        <v>173468772.55000001</v>
      </c>
      <c r="E92" s="61">
        <v>132321436.31</v>
      </c>
      <c r="F92" s="61">
        <v>132321433.63</v>
      </c>
      <c r="G92" s="61">
        <f t="shared" si="21"/>
        <v>41147336.24000001</v>
      </c>
    </row>
    <row r="93" spans="1:7" x14ac:dyDescent="0.25">
      <c r="A93" s="68" t="s">
        <v>319</v>
      </c>
      <c r="B93" s="67">
        <f t="shared" ref="B93:G93" si="22">SUM(B94:B102)</f>
        <v>43090554.74000001</v>
      </c>
      <c r="C93" s="67">
        <f t="shared" si="22"/>
        <v>6673414.7199999997</v>
      </c>
      <c r="D93" s="67">
        <f t="shared" si="22"/>
        <v>49763969.460000001</v>
      </c>
      <c r="E93" s="67">
        <f t="shared" si="22"/>
        <v>29342047.559999999</v>
      </c>
      <c r="F93" s="67">
        <f t="shared" si="22"/>
        <v>27597207.329999998</v>
      </c>
      <c r="G93" s="67">
        <f t="shared" si="22"/>
        <v>20421921.900000006</v>
      </c>
    </row>
    <row r="94" spans="1:7" x14ac:dyDescent="0.25">
      <c r="A94" s="69" t="s">
        <v>320</v>
      </c>
      <c r="B94" s="61">
        <v>25298156.98</v>
      </c>
      <c r="C94" s="61">
        <v>-1616644.77</v>
      </c>
      <c r="D94" s="61">
        <v>23681512.210000001</v>
      </c>
      <c r="E94" s="61">
        <v>11141704.720000001</v>
      </c>
      <c r="F94" s="61">
        <v>10060163.039999999</v>
      </c>
      <c r="G94" s="61">
        <f>D94-E94</f>
        <v>12539807.49</v>
      </c>
    </row>
    <row r="95" spans="1:7" x14ac:dyDescent="0.25">
      <c r="A95" s="69" t="s">
        <v>321</v>
      </c>
      <c r="B95" s="61">
        <v>2768326.33</v>
      </c>
      <c r="C95" s="61">
        <v>933022.95</v>
      </c>
      <c r="D95" s="61">
        <v>3701349.28</v>
      </c>
      <c r="E95" s="61">
        <v>2989428.76</v>
      </c>
      <c r="F95" s="61">
        <v>2884982.69</v>
      </c>
      <c r="G95" s="61">
        <f t="shared" ref="G95:G102" si="23">D95-E95</f>
        <v>711920.52</v>
      </c>
    </row>
    <row r="96" spans="1:7" x14ac:dyDescent="0.25">
      <c r="A96" s="69" t="s">
        <v>322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f t="shared" si="23"/>
        <v>0</v>
      </c>
    </row>
    <row r="97" spans="1:7" x14ac:dyDescent="0.25">
      <c r="A97" s="69" t="s">
        <v>323</v>
      </c>
      <c r="B97" s="61">
        <v>3619149.69</v>
      </c>
      <c r="C97" s="61">
        <v>1584870.21</v>
      </c>
      <c r="D97" s="61">
        <v>5204019.9000000004</v>
      </c>
      <c r="E97" s="61">
        <v>3585116.13</v>
      </c>
      <c r="F97" s="61">
        <v>3448339.76</v>
      </c>
      <c r="G97" s="61">
        <f t="shared" si="23"/>
        <v>1618903.7700000005</v>
      </c>
    </row>
    <row r="98" spans="1:7" x14ac:dyDescent="0.25">
      <c r="A98" s="71" t="s">
        <v>324</v>
      </c>
      <c r="B98" s="61">
        <v>2341138.02</v>
      </c>
      <c r="C98" s="61">
        <v>4760690.87</v>
      </c>
      <c r="D98" s="61">
        <v>7101828.8899999997</v>
      </c>
      <c r="E98" s="61">
        <v>4378554.18</v>
      </c>
      <c r="F98" s="61">
        <v>4240722.2</v>
      </c>
      <c r="G98" s="61">
        <f t="shared" si="23"/>
        <v>2723274.71</v>
      </c>
    </row>
    <row r="99" spans="1:7" x14ac:dyDescent="0.25">
      <c r="A99" s="69" t="s">
        <v>325</v>
      </c>
      <c r="B99" s="61">
        <v>5806308.7800000003</v>
      </c>
      <c r="C99" s="61">
        <v>809341.4</v>
      </c>
      <c r="D99" s="61">
        <v>6615650.1799999997</v>
      </c>
      <c r="E99" s="61">
        <v>4930058.72</v>
      </c>
      <c r="F99" s="61">
        <v>4816543.4400000004</v>
      </c>
      <c r="G99" s="61">
        <f t="shared" si="23"/>
        <v>1685591.46</v>
      </c>
    </row>
    <row r="100" spans="1:7" x14ac:dyDescent="0.25">
      <c r="A100" s="69" t="s">
        <v>326</v>
      </c>
      <c r="B100" s="61">
        <v>633402.49</v>
      </c>
      <c r="C100" s="61">
        <v>-333886.95</v>
      </c>
      <c r="D100" s="61">
        <v>299515.53999999998</v>
      </c>
      <c r="E100" s="61">
        <v>189008.85</v>
      </c>
      <c r="F100" s="61">
        <v>183904.73</v>
      </c>
      <c r="G100" s="61">
        <f t="shared" si="23"/>
        <v>110506.68999999997</v>
      </c>
    </row>
    <row r="101" spans="1:7" x14ac:dyDescent="0.25">
      <c r="A101" s="69" t="s">
        <v>327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f t="shared" si="23"/>
        <v>0</v>
      </c>
    </row>
    <row r="102" spans="1:7" x14ac:dyDescent="0.25">
      <c r="A102" s="69" t="s">
        <v>328</v>
      </c>
      <c r="B102" s="61">
        <v>2624072.4500000002</v>
      </c>
      <c r="C102" s="61">
        <v>536021.01</v>
      </c>
      <c r="D102" s="61">
        <v>3160093.46</v>
      </c>
      <c r="E102" s="61">
        <v>2128176.2000000002</v>
      </c>
      <c r="F102" s="61">
        <v>1962551.47</v>
      </c>
      <c r="G102" s="61">
        <f t="shared" si="23"/>
        <v>1031917.2599999998</v>
      </c>
    </row>
    <row r="103" spans="1:7" x14ac:dyDescent="0.25">
      <c r="A103" s="68" t="s">
        <v>329</v>
      </c>
      <c r="B103" s="67">
        <f t="shared" ref="B103:G103" si="24">SUM(B104:B112)</f>
        <v>91334494.829999998</v>
      </c>
      <c r="C103" s="67">
        <f t="shared" si="24"/>
        <v>90117514.340000004</v>
      </c>
      <c r="D103" s="67">
        <f t="shared" si="24"/>
        <v>181452009.16999999</v>
      </c>
      <c r="E103" s="67">
        <f t="shared" si="24"/>
        <v>67791677</v>
      </c>
      <c r="F103" s="67">
        <f t="shared" si="24"/>
        <v>63593124.209999993</v>
      </c>
      <c r="G103" s="67">
        <f t="shared" si="24"/>
        <v>113660332.17</v>
      </c>
    </row>
    <row r="104" spans="1:7" x14ac:dyDescent="0.25">
      <c r="A104" s="69" t="s">
        <v>330</v>
      </c>
      <c r="B104" s="61">
        <v>25452586.989999998</v>
      </c>
      <c r="C104" s="61">
        <v>1677524.32</v>
      </c>
      <c r="D104" s="61">
        <v>27130111.309999999</v>
      </c>
      <c r="E104" s="61">
        <v>19729825.699999999</v>
      </c>
      <c r="F104" s="61">
        <v>19369376.93</v>
      </c>
      <c r="G104" s="61">
        <f>D104-E104</f>
        <v>7400285.6099999994</v>
      </c>
    </row>
    <row r="105" spans="1:7" x14ac:dyDescent="0.25">
      <c r="A105" s="69" t="s">
        <v>331</v>
      </c>
      <c r="B105" s="61">
        <v>11312628</v>
      </c>
      <c r="C105" s="61">
        <v>-225253.96</v>
      </c>
      <c r="D105" s="61">
        <v>11087374.039999999</v>
      </c>
      <c r="E105" s="61">
        <v>8787067.8800000008</v>
      </c>
      <c r="F105" s="61">
        <v>8786721.0500000007</v>
      </c>
      <c r="G105" s="61">
        <f t="shared" ref="G105:G112" si="25">D105-E105</f>
        <v>2300306.1599999983</v>
      </c>
    </row>
    <row r="106" spans="1:7" x14ac:dyDescent="0.25">
      <c r="A106" s="69" t="s">
        <v>332</v>
      </c>
      <c r="B106" s="61">
        <v>3907496.26</v>
      </c>
      <c r="C106" s="61">
        <v>195356.53</v>
      </c>
      <c r="D106" s="61">
        <v>4102852.79</v>
      </c>
      <c r="E106" s="61">
        <v>2006970.72</v>
      </c>
      <c r="F106" s="61">
        <v>1983869.41</v>
      </c>
      <c r="G106" s="61">
        <f t="shared" si="25"/>
        <v>2095882.07</v>
      </c>
    </row>
    <row r="107" spans="1:7" x14ac:dyDescent="0.25">
      <c r="A107" s="69" t="s">
        <v>333</v>
      </c>
      <c r="B107" s="61">
        <v>610292.03</v>
      </c>
      <c r="C107" s="61">
        <v>29799361.350000001</v>
      </c>
      <c r="D107" s="61">
        <v>30409653.379999999</v>
      </c>
      <c r="E107" s="61">
        <v>708748.32</v>
      </c>
      <c r="F107" s="61">
        <v>708748.32</v>
      </c>
      <c r="G107" s="61">
        <f t="shared" si="25"/>
        <v>29700905.059999999</v>
      </c>
    </row>
    <row r="108" spans="1:7" x14ac:dyDescent="0.25">
      <c r="A108" s="69" t="s">
        <v>334</v>
      </c>
      <c r="B108" s="61">
        <v>5130154.0199999996</v>
      </c>
      <c r="C108" s="61">
        <v>30606715.210000001</v>
      </c>
      <c r="D108" s="61">
        <v>35736869.229999997</v>
      </c>
      <c r="E108" s="61">
        <v>2944101.36</v>
      </c>
      <c r="F108" s="61">
        <v>2858837.65</v>
      </c>
      <c r="G108" s="61">
        <f t="shared" si="25"/>
        <v>32792767.869999997</v>
      </c>
    </row>
    <row r="109" spans="1:7" x14ac:dyDescent="0.25">
      <c r="A109" s="69" t="s">
        <v>335</v>
      </c>
      <c r="B109" s="61">
        <v>142443.01999999999</v>
      </c>
      <c r="C109" s="61">
        <v>648567.18999999994</v>
      </c>
      <c r="D109" s="61">
        <v>791010.21</v>
      </c>
      <c r="E109" s="61">
        <v>96939.04</v>
      </c>
      <c r="F109" s="61">
        <v>96939.04</v>
      </c>
      <c r="G109" s="61">
        <f t="shared" si="25"/>
        <v>694071.16999999993</v>
      </c>
    </row>
    <row r="110" spans="1:7" x14ac:dyDescent="0.25">
      <c r="A110" s="69" t="s">
        <v>336</v>
      </c>
      <c r="B110" s="61">
        <v>2114414.54</v>
      </c>
      <c r="C110" s="61">
        <v>26744980.82</v>
      </c>
      <c r="D110" s="61">
        <v>28859395.359999999</v>
      </c>
      <c r="E110" s="61">
        <v>2513416.4700000002</v>
      </c>
      <c r="F110" s="61">
        <v>2252819.88</v>
      </c>
      <c r="G110" s="61">
        <f t="shared" si="25"/>
        <v>26345978.890000001</v>
      </c>
    </row>
    <row r="111" spans="1:7" x14ac:dyDescent="0.25">
      <c r="A111" s="69" t="s">
        <v>337</v>
      </c>
      <c r="B111" s="61">
        <v>0</v>
      </c>
      <c r="C111" s="61">
        <v>933179.64</v>
      </c>
      <c r="D111" s="61">
        <v>933179.64</v>
      </c>
      <c r="E111" s="61">
        <v>147631.94</v>
      </c>
      <c r="F111" s="61">
        <v>126260.55</v>
      </c>
      <c r="G111" s="61">
        <f t="shared" si="25"/>
        <v>785547.7</v>
      </c>
    </row>
    <row r="112" spans="1:7" x14ac:dyDescent="0.25">
      <c r="A112" s="69" t="s">
        <v>338</v>
      </c>
      <c r="B112" s="61">
        <v>42664479.969999999</v>
      </c>
      <c r="C112" s="61">
        <v>-262916.76</v>
      </c>
      <c r="D112" s="61">
        <v>42401563.210000001</v>
      </c>
      <c r="E112" s="61">
        <v>30856975.57</v>
      </c>
      <c r="F112" s="61">
        <v>27409551.379999999</v>
      </c>
      <c r="G112" s="61">
        <f t="shared" si="25"/>
        <v>11544587.640000001</v>
      </c>
    </row>
    <row r="113" spans="1:7" x14ac:dyDescent="0.25">
      <c r="A113" s="68" t="s">
        <v>339</v>
      </c>
      <c r="B113" s="67">
        <f t="shared" ref="B113:G113" si="26">SUM(B114:B122)</f>
        <v>0</v>
      </c>
      <c r="C113" s="67">
        <f t="shared" si="26"/>
        <v>14402233.27</v>
      </c>
      <c r="D113" s="67">
        <f t="shared" si="26"/>
        <v>14402233.27</v>
      </c>
      <c r="E113" s="67">
        <f t="shared" si="26"/>
        <v>2499943.9500000002</v>
      </c>
      <c r="F113" s="67">
        <f t="shared" si="26"/>
        <v>2477688.42</v>
      </c>
      <c r="G113" s="67">
        <f t="shared" si="26"/>
        <v>11902289.32</v>
      </c>
    </row>
    <row r="114" spans="1:7" x14ac:dyDescent="0.25">
      <c r="A114" s="69" t="s">
        <v>340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f>D114-E114</f>
        <v>0</v>
      </c>
    </row>
    <row r="115" spans="1:7" x14ac:dyDescent="0.25">
      <c r="A115" s="69" t="s">
        <v>341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f t="shared" ref="G115:G122" si="27">D115-E115</f>
        <v>0</v>
      </c>
    </row>
    <row r="116" spans="1:7" x14ac:dyDescent="0.25">
      <c r="A116" s="69" t="s">
        <v>342</v>
      </c>
      <c r="B116" s="61">
        <v>0</v>
      </c>
      <c r="C116" s="61">
        <v>0</v>
      </c>
      <c r="D116" s="61">
        <v>0</v>
      </c>
      <c r="E116" s="61">
        <v>0</v>
      </c>
      <c r="F116" s="61">
        <v>0</v>
      </c>
      <c r="G116" s="61">
        <f t="shared" si="27"/>
        <v>0</v>
      </c>
    </row>
    <row r="117" spans="1:7" x14ac:dyDescent="0.25">
      <c r="A117" s="69" t="s">
        <v>343</v>
      </c>
      <c r="B117" s="61">
        <v>0</v>
      </c>
      <c r="C117" s="61">
        <v>14402233.27</v>
      </c>
      <c r="D117" s="61">
        <v>14402233.27</v>
      </c>
      <c r="E117" s="61">
        <v>2499943.9500000002</v>
      </c>
      <c r="F117" s="61">
        <v>2477688.42</v>
      </c>
      <c r="G117" s="61">
        <f t="shared" si="27"/>
        <v>11902289.32</v>
      </c>
    </row>
    <row r="118" spans="1:7" x14ac:dyDescent="0.25">
      <c r="A118" s="69" t="s">
        <v>344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f t="shared" si="27"/>
        <v>0</v>
      </c>
    </row>
    <row r="119" spans="1:7" x14ac:dyDescent="0.25">
      <c r="A119" s="69" t="s">
        <v>345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f t="shared" si="27"/>
        <v>0</v>
      </c>
    </row>
    <row r="120" spans="1:7" x14ac:dyDescent="0.25">
      <c r="A120" s="69" t="s">
        <v>346</v>
      </c>
      <c r="B120" s="61">
        <v>0</v>
      </c>
      <c r="C120" s="61">
        <v>0</v>
      </c>
      <c r="D120" s="61">
        <v>0</v>
      </c>
      <c r="E120" s="61">
        <v>0</v>
      </c>
      <c r="F120" s="61">
        <v>0</v>
      </c>
      <c r="G120" s="61">
        <f t="shared" si="27"/>
        <v>0</v>
      </c>
    </row>
    <row r="121" spans="1:7" x14ac:dyDescent="0.25">
      <c r="A121" s="69" t="s">
        <v>347</v>
      </c>
      <c r="B121" s="61">
        <v>0</v>
      </c>
      <c r="C121" s="61">
        <v>0</v>
      </c>
      <c r="D121" s="61">
        <v>0</v>
      </c>
      <c r="E121" s="61">
        <v>0</v>
      </c>
      <c r="F121" s="61">
        <v>0</v>
      </c>
      <c r="G121" s="61">
        <f t="shared" si="27"/>
        <v>0</v>
      </c>
    </row>
    <row r="122" spans="1:7" x14ac:dyDescent="0.25">
      <c r="A122" s="69" t="s">
        <v>348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f t="shared" si="27"/>
        <v>0</v>
      </c>
    </row>
    <row r="123" spans="1:7" x14ac:dyDescent="0.25">
      <c r="A123" s="68" t="s">
        <v>349</v>
      </c>
      <c r="B123" s="67">
        <f t="shared" ref="B123:G123" si="28">SUM(B124:B132)</f>
        <v>37000000</v>
      </c>
      <c r="C123" s="67">
        <f t="shared" si="28"/>
        <v>11750518.669999998</v>
      </c>
      <c r="D123" s="67">
        <f t="shared" si="28"/>
        <v>48750518.670000002</v>
      </c>
      <c r="E123" s="67">
        <f t="shared" si="28"/>
        <v>1132325.08</v>
      </c>
      <c r="F123" s="67">
        <f t="shared" si="28"/>
        <v>859006.52</v>
      </c>
      <c r="G123" s="67">
        <f t="shared" si="28"/>
        <v>47618193.589999996</v>
      </c>
    </row>
    <row r="124" spans="1:7" x14ac:dyDescent="0.25">
      <c r="A124" s="69" t="s">
        <v>350</v>
      </c>
      <c r="B124" s="61">
        <v>0</v>
      </c>
      <c r="C124" s="61">
        <v>6687513.0999999996</v>
      </c>
      <c r="D124" s="61">
        <v>6687513.0999999996</v>
      </c>
      <c r="E124" s="61">
        <v>201053.8</v>
      </c>
      <c r="F124" s="61">
        <v>105054.24</v>
      </c>
      <c r="G124" s="61">
        <f>D124-E124</f>
        <v>6486459.2999999998</v>
      </c>
    </row>
    <row r="125" spans="1:7" x14ac:dyDescent="0.25">
      <c r="A125" s="69" t="s">
        <v>351</v>
      </c>
      <c r="B125" s="61">
        <v>0</v>
      </c>
      <c r="C125" s="61">
        <v>50678.17</v>
      </c>
      <c r="D125" s="61">
        <v>50678.17</v>
      </c>
      <c r="E125" s="61">
        <v>13535</v>
      </c>
      <c r="F125" s="61">
        <v>0</v>
      </c>
      <c r="G125" s="61">
        <f t="shared" ref="G125:G132" si="29">D125-E125</f>
        <v>37143.17</v>
      </c>
    </row>
    <row r="126" spans="1:7" x14ac:dyDescent="0.25">
      <c r="A126" s="69" t="s">
        <v>352</v>
      </c>
      <c r="B126" s="61">
        <v>37000000</v>
      </c>
      <c r="C126" s="61">
        <v>3851797.54</v>
      </c>
      <c r="D126" s="61">
        <v>40851797.539999999</v>
      </c>
      <c r="E126" s="61">
        <v>887924.28</v>
      </c>
      <c r="F126" s="61">
        <v>724140.28</v>
      </c>
      <c r="G126" s="61">
        <f t="shared" si="29"/>
        <v>39963873.259999998</v>
      </c>
    </row>
    <row r="127" spans="1:7" x14ac:dyDescent="0.25">
      <c r="A127" s="69" t="s">
        <v>353</v>
      </c>
      <c r="B127" s="61">
        <v>0</v>
      </c>
      <c r="C127" s="61">
        <v>0</v>
      </c>
      <c r="D127" s="61">
        <v>0</v>
      </c>
      <c r="E127" s="61">
        <v>0</v>
      </c>
      <c r="F127" s="61">
        <v>0</v>
      </c>
      <c r="G127" s="61">
        <f t="shared" si="29"/>
        <v>0</v>
      </c>
    </row>
    <row r="128" spans="1:7" x14ac:dyDescent="0.25">
      <c r="A128" s="69" t="s">
        <v>354</v>
      </c>
      <c r="B128" s="61">
        <v>0</v>
      </c>
      <c r="C128" s="61">
        <v>0</v>
      </c>
      <c r="D128" s="61">
        <v>0</v>
      </c>
      <c r="E128" s="61">
        <v>0</v>
      </c>
      <c r="F128" s="61">
        <v>0</v>
      </c>
      <c r="G128" s="61">
        <f t="shared" si="29"/>
        <v>0</v>
      </c>
    </row>
    <row r="129" spans="1:7" x14ac:dyDescent="0.25">
      <c r="A129" s="69" t="s">
        <v>355</v>
      </c>
      <c r="B129" s="61">
        <v>0</v>
      </c>
      <c r="C129" s="61">
        <v>311040.42</v>
      </c>
      <c r="D129" s="61">
        <v>311040.42</v>
      </c>
      <c r="E129" s="61">
        <v>29812</v>
      </c>
      <c r="F129" s="61">
        <v>29812</v>
      </c>
      <c r="G129" s="61">
        <f t="shared" si="29"/>
        <v>281228.42</v>
      </c>
    </row>
    <row r="130" spans="1:7" x14ac:dyDescent="0.25">
      <c r="A130" s="69" t="s">
        <v>356</v>
      </c>
      <c r="B130" s="61">
        <v>0</v>
      </c>
      <c r="C130" s="61">
        <v>75000</v>
      </c>
      <c r="D130" s="61">
        <v>75000</v>
      </c>
      <c r="E130" s="61">
        <v>0</v>
      </c>
      <c r="F130" s="61">
        <v>0</v>
      </c>
      <c r="G130" s="61">
        <f t="shared" si="29"/>
        <v>75000</v>
      </c>
    </row>
    <row r="131" spans="1:7" x14ac:dyDescent="0.25">
      <c r="A131" s="69" t="s">
        <v>357</v>
      </c>
      <c r="B131" s="61">
        <v>0</v>
      </c>
      <c r="C131" s="61">
        <v>0</v>
      </c>
      <c r="D131" s="61">
        <v>0</v>
      </c>
      <c r="E131" s="61">
        <v>0</v>
      </c>
      <c r="F131" s="61">
        <v>0</v>
      </c>
      <c r="G131" s="61">
        <f t="shared" si="29"/>
        <v>0</v>
      </c>
    </row>
    <row r="132" spans="1:7" x14ac:dyDescent="0.25">
      <c r="A132" s="69" t="s">
        <v>358</v>
      </c>
      <c r="B132" s="61">
        <v>0</v>
      </c>
      <c r="C132" s="61">
        <v>774489.44</v>
      </c>
      <c r="D132" s="61">
        <v>774489.44</v>
      </c>
      <c r="E132" s="61">
        <v>0</v>
      </c>
      <c r="F132" s="61">
        <v>0</v>
      </c>
      <c r="G132" s="61">
        <f t="shared" si="29"/>
        <v>774489.44</v>
      </c>
    </row>
    <row r="133" spans="1:7" x14ac:dyDescent="0.25">
      <c r="A133" s="68" t="s">
        <v>359</v>
      </c>
      <c r="B133" s="67">
        <f t="shared" ref="B133:G133" si="30">SUM(B134:B136)</f>
        <v>24115068</v>
      </c>
      <c r="C133" s="67">
        <f t="shared" si="30"/>
        <v>46217619.57</v>
      </c>
      <c r="D133" s="67">
        <f t="shared" si="30"/>
        <v>70332687.569999993</v>
      </c>
      <c r="E133" s="67">
        <f t="shared" si="30"/>
        <v>27781495.949999999</v>
      </c>
      <c r="F133" s="67">
        <f t="shared" si="30"/>
        <v>27781495.949999999</v>
      </c>
      <c r="G133" s="67">
        <f t="shared" si="30"/>
        <v>42551191.61999999</v>
      </c>
    </row>
    <row r="134" spans="1:7" x14ac:dyDescent="0.25">
      <c r="A134" s="69" t="s">
        <v>360</v>
      </c>
      <c r="B134" s="61">
        <v>0</v>
      </c>
      <c r="C134" s="61">
        <v>0</v>
      </c>
      <c r="D134" s="61">
        <v>0</v>
      </c>
      <c r="E134" s="61">
        <v>0</v>
      </c>
      <c r="F134" s="61">
        <v>0</v>
      </c>
      <c r="G134" s="61">
        <f>D134-E134</f>
        <v>0</v>
      </c>
    </row>
    <row r="135" spans="1:7" x14ac:dyDescent="0.25">
      <c r="A135" s="69" t="s">
        <v>361</v>
      </c>
      <c r="B135" s="61">
        <v>24115068</v>
      </c>
      <c r="C135" s="61">
        <v>46217619.57</v>
      </c>
      <c r="D135" s="61">
        <v>70332687.569999993</v>
      </c>
      <c r="E135" s="61">
        <v>27781495.949999999</v>
      </c>
      <c r="F135" s="61">
        <v>27781495.949999999</v>
      </c>
      <c r="G135" s="61">
        <f t="shared" ref="G135:G136" si="31">D135-E135</f>
        <v>42551191.61999999</v>
      </c>
    </row>
    <row r="136" spans="1:7" x14ac:dyDescent="0.25">
      <c r="A136" s="69" t="s">
        <v>362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f t="shared" si="31"/>
        <v>0</v>
      </c>
    </row>
    <row r="137" spans="1:7" x14ac:dyDescent="0.25">
      <c r="A137" s="68" t="s">
        <v>363</v>
      </c>
      <c r="B137" s="67">
        <f t="shared" ref="B137:G137" si="32">SUM(B138:B142,B144:B145)</f>
        <v>0</v>
      </c>
      <c r="C137" s="67">
        <f t="shared" si="32"/>
        <v>0</v>
      </c>
      <c r="D137" s="67">
        <f t="shared" si="32"/>
        <v>0</v>
      </c>
      <c r="E137" s="67">
        <f t="shared" si="32"/>
        <v>0</v>
      </c>
      <c r="F137" s="67">
        <f t="shared" si="32"/>
        <v>0</v>
      </c>
      <c r="G137" s="67">
        <f t="shared" si="32"/>
        <v>0</v>
      </c>
    </row>
    <row r="138" spans="1:7" x14ac:dyDescent="0.25">
      <c r="A138" s="69" t="s">
        <v>364</v>
      </c>
      <c r="B138" s="61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f>D138-E138</f>
        <v>0</v>
      </c>
    </row>
    <row r="139" spans="1:7" x14ac:dyDescent="0.25">
      <c r="A139" s="69" t="s">
        <v>365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f t="shared" ref="G139:G145" si="33">D139-E139</f>
        <v>0</v>
      </c>
    </row>
    <row r="140" spans="1:7" x14ac:dyDescent="0.25">
      <c r="A140" s="69" t="s">
        <v>366</v>
      </c>
      <c r="B140" s="61">
        <v>0</v>
      </c>
      <c r="C140" s="61">
        <v>0</v>
      </c>
      <c r="D140" s="61">
        <v>0</v>
      </c>
      <c r="E140" s="61">
        <v>0</v>
      </c>
      <c r="F140" s="61">
        <v>0</v>
      </c>
      <c r="G140" s="61">
        <f t="shared" si="33"/>
        <v>0</v>
      </c>
    </row>
    <row r="141" spans="1:7" x14ac:dyDescent="0.25">
      <c r="A141" s="69" t="s">
        <v>367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f t="shared" si="33"/>
        <v>0</v>
      </c>
    </row>
    <row r="142" spans="1:7" x14ac:dyDescent="0.25">
      <c r="A142" s="69" t="s">
        <v>368</v>
      </c>
      <c r="B142" s="61">
        <v>0</v>
      </c>
      <c r="C142" s="61">
        <v>0</v>
      </c>
      <c r="D142" s="61">
        <v>0</v>
      </c>
      <c r="E142" s="61">
        <v>0</v>
      </c>
      <c r="F142" s="61">
        <v>0</v>
      </c>
      <c r="G142" s="61">
        <f t="shared" si="33"/>
        <v>0</v>
      </c>
    </row>
    <row r="143" spans="1:7" x14ac:dyDescent="0.25">
      <c r="A143" s="69" t="s">
        <v>369</v>
      </c>
      <c r="B143" s="61">
        <v>0</v>
      </c>
      <c r="C143" s="61">
        <v>0</v>
      </c>
      <c r="D143" s="61">
        <v>0</v>
      </c>
      <c r="E143" s="61">
        <v>0</v>
      </c>
      <c r="F143" s="61">
        <v>0</v>
      </c>
      <c r="G143" s="61">
        <f t="shared" si="33"/>
        <v>0</v>
      </c>
    </row>
    <row r="144" spans="1:7" x14ac:dyDescent="0.25">
      <c r="A144" s="69" t="s">
        <v>370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f t="shared" si="33"/>
        <v>0</v>
      </c>
    </row>
    <row r="145" spans="1:7" x14ac:dyDescent="0.25">
      <c r="A145" s="69" t="s">
        <v>371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f t="shared" si="33"/>
        <v>0</v>
      </c>
    </row>
    <row r="146" spans="1:7" x14ac:dyDescent="0.25">
      <c r="A146" s="68" t="s">
        <v>372</v>
      </c>
      <c r="B146" s="67">
        <f t="shared" ref="B146:G146" si="34">SUM(B147:B149)</f>
        <v>0</v>
      </c>
      <c r="C146" s="67">
        <f t="shared" si="34"/>
        <v>0</v>
      </c>
      <c r="D146" s="67">
        <f t="shared" si="34"/>
        <v>0</v>
      </c>
      <c r="E146" s="67">
        <f t="shared" si="34"/>
        <v>0</v>
      </c>
      <c r="F146" s="67">
        <f t="shared" si="34"/>
        <v>0</v>
      </c>
      <c r="G146" s="67">
        <f t="shared" si="34"/>
        <v>0</v>
      </c>
    </row>
    <row r="147" spans="1:7" x14ac:dyDescent="0.25">
      <c r="A147" s="69" t="s">
        <v>373</v>
      </c>
      <c r="B147" s="61">
        <v>0</v>
      </c>
      <c r="C147" s="61">
        <v>0</v>
      </c>
      <c r="D147" s="61">
        <v>0</v>
      </c>
      <c r="E147" s="61">
        <v>0</v>
      </c>
      <c r="F147" s="61">
        <v>0</v>
      </c>
      <c r="G147" s="61">
        <f>D147-E147</f>
        <v>0</v>
      </c>
    </row>
    <row r="148" spans="1:7" x14ac:dyDescent="0.25">
      <c r="A148" s="69" t="s">
        <v>374</v>
      </c>
      <c r="B148" s="61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f t="shared" ref="G148:G149" si="35">D148-E148</f>
        <v>0</v>
      </c>
    </row>
    <row r="149" spans="1:7" x14ac:dyDescent="0.25">
      <c r="A149" s="69" t="s">
        <v>375</v>
      </c>
      <c r="B149" s="61">
        <v>0</v>
      </c>
      <c r="C149" s="61">
        <v>0</v>
      </c>
      <c r="D149" s="61">
        <v>0</v>
      </c>
      <c r="E149" s="61">
        <v>0</v>
      </c>
      <c r="F149" s="61">
        <v>0</v>
      </c>
      <c r="G149" s="61">
        <f t="shared" si="35"/>
        <v>0</v>
      </c>
    </row>
    <row r="150" spans="1:7" x14ac:dyDescent="0.25">
      <c r="A150" s="68" t="s">
        <v>376</v>
      </c>
      <c r="B150" s="67">
        <f t="shared" ref="B150:G150" si="36">SUM(B151:B157)</f>
        <v>0</v>
      </c>
      <c r="C150" s="67">
        <f t="shared" si="36"/>
        <v>0</v>
      </c>
      <c r="D150" s="67">
        <f t="shared" si="36"/>
        <v>0</v>
      </c>
      <c r="E150" s="67">
        <f t="shared" si="36"/>
        <v>0</v>
      </c>
      <c r="F150" s="67">
        <f t="shared" si="36"/>
        <v>0</v>
      </c>
      <c r="G150" s="67">
        <f t="shared" si="36"/>
        <v>0</v>
      </c>
    </row>
    <row r="151" spans="1:7" x14ac:dyDescent="0.25">
      <c r="A151" s="69" t="s">
        <v>377</v>
      </c>
      <c r="B151" s="61">
        <v>0</v>
      </c>
      <c r="C151" s="61">
        <v>0</v>
      </c>
      <c r="D151" s="61">
        <v>0</v>
      </c>
      <c r="E151" s="61">
        <v>0</v>
      </c>
      <c r="F151" s="61">
        <v>0</v>
      </c>
      <c r="G151" s="61">
        <f>D151-E151</f>
        <v>0</v>
      </c>
    </row>
    <row r="152" spans="1:7" x14ac:dyDescent="0.25">
      <c r="A152" s="69" t="s">
        <v>378</v>
      </c>
      <c r="B152" s="61">
        <v>0</v>
      </c>
      <c r="C152" s="61">
        <v>0</v>
      </c>
      <c r="D152" s="61">
        <v>0</v>
      </c>
      <c r="E152" s="61">
        <v>0</v>
      </c>
      <c r="F152" s="61">
        <v>0</v>
      </c>
      <c r="G152" s="61">
        <f t="shared" ref="G152:G157" si="37">D152-E152</f>
        <v>0</v>
      </c>
    </row>
    <row r="153" spans="1:7" x14ac:dyDescent="0.25">
      <c r="A153" s="69" t="s">
        <v>379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f t="shared" si="37"/>
        <v>0</v>
      </c>
    </row>
    <row r="154" spans="1:7" x14ac:dyDescent="0.25">
      <c r="A154" s="71" t="s">
        <v>380</v>
      </c>
      <c r="B154" s="61">
        <v>0</v>
      </c>
      <c r="C154" s="61">
        <v>0</v>
      </c>
      <c r="D154" s="61">
        <v>0</v>
      </c>
      <c r="E154" s="61">
        <v>0</v>
      </c>
      <c r="F154" s="61">
        <v>0</v>
      </c>
      <c r="G154" s="61">
        <f t="shared" si="37"/>
        <v>0</v>
      </c>
    </row>
    <row r="155" spans="1:7" x14ac:dyDescent="0.25">
      <c r="A155" s="69" t="s">
        <v>381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f t="shared" si="37"/>
        <v>0</v>
      </c>
    </row>
    <row r="156" spans="1:7" x14ac:dyDescent="0.25">
      <c r="A156" s="69" t="s">
        <v>382</v>
      </c>
      <c r="B156" s="61">
        <v>0</v>
      </c>
      <c r="C156" s="61">
        <v>0</v>
      </c>
      <c r="D156" s="61">
        <v>0</v>
      </c>
      <c r="E156" s="61">
        <v>0</v>
      </c>
      <c r="F156" s="61">
        <v>0</v>
      </c>
      <c r="G156" s="61">
        <f t="shared" si="37"/>
        <v>0</v>
      </c>
    </row>
    <row r="157" spans="1:7" x14ac:dyDescent="0.25">
      <c r="A157" s="69" t="s">
        <v>383</v>
      </c>
      <c r="B157" s="61">
        <v>0</v>
      </c>
      <c r="C157" s="61">
        <v>0</v>
      </c>
      <c r="D157" s="61">
        <v>0</v>
      </c>
      <c r="E157" s="61">
        <v>0</v>
      </c>
      <c r="F157" s="61">
        <v>0</v>
      </c>
      <c r="G157" s="61">
        <f t="shared" si="37"/>
        <v>0</v>
      </c>
    </row>
    <row r="158" spans="1:7" x14ac:dyDescent="0.25">
      <c r="A158" s="72"/>
      <c r="B158" s="73"/>
      <c r="C158" s="73"/>
      <c r="D158" s="73"/>
      <c r="E158" s="73"/>
      <c r="F158" s="73"/>
      <c r="G158" s="73"/>
    </row>
    <row r="159" spans="1:7" x14ac:dyDescent="0.25">
      <c r="A159" s="30" t="s">
        <v>385</v>
      </c>
      <c r="B159" s="74">
        <f t="shared" ref="B159:G159" si="38">B9+B84</f>
        <v>4017403857</v>
      </c>
      <c r="C159" s="74">
        <f t="shared" si="38"/>
        <v>303598663.75999999</v>
      </c>
      <c r="D159" s="74">
        <f>D9+D84</f>
        <v>4321002520.7600002</v>
      </c>
      <c r="E159" s="74">
        <f t="shared" si="38"/>
        <v>2661390642.1599998</v>
      </c>
      <c r="F159" s="74">
        <f t="shared" si="38"/>
        <v>2630395600.77</v>
      </c>
      <c r="G159" s="74">
        <f t="shared" si="38"/>
        <v>1659611878.5999999</v>
      </c>
    </row>
    <row r="160" spans="1:7" x14ac:dyDescent="0.25">
      <c r="A160" s="51"/>
      <c r="B160" s="50"/>
      <c r="C160" s="50"/>
      <c r="D160" s="50"/>
      <c r="E160" s="50"/>
      <c r="F160" s="50"/>
      <c r="G160" s="5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10:G10 G19:G27 B18:F18 G29:G37 B28:F28 G39:G47 B38:F38 G49:G57 B48:F48 G59:G61 B58:F58 B63:G70 B62:F62 B71:F83 B103:C103 B93:C93 E93:F93 G11:G17 B113:F113 B123:F123 B133:F133 B137:F158 B159:C159 E159:F159 B85:F85 B84:C84 E84:F84 B9:C9 E9:G9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8" zoomScaleNormal="70" workbookViewId="0">
      <selection activeCell="G22" sqref="G2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33" t="s">
        <v>386</v>
      </c>
      <c r="B1" s="134"/>
      <c r="C1" s="134"/>
      <c r="D1" s="134"/>
      <c r="E1" s="134"/>
      <c r="F1" s="134"/>
      <c r="G1" s="135"/>
    </row>
    <row r="2" spans="1:7" ht="15" customHeight="1" x14ac:dyDescent="0.25">
      <c r="A2" s="95" t="str">
        <f>'Formato 1'!A2</f>
        <v>UNIVERSIDAD DE GUANAJUATO</v>
      </c>
      <c r="B2" s="96"/>
      <c r="C2" s="96"/>
      <c r="D2" s="96"/>
      <c r="E2" s="96"/>
      <c r="F2" s="96"/>
      <c r="G2" s="97"/>
    </row>
    <row r="3" spans="1:7" ht="15" customHeight="1" x14ac:dyDescent="0.25">
      <c r="A3" s="98" t="s">
        <v>302</v>
      </c>
      <c r="B3" s="99"/>
      <c r="C3" s="99"/>
      <c r="D3" s="99"/>
      <c r="E3" s="99"/>
      <c r="F3" s="99"/>
      <c r="G3" s="100"/>
    </row>
    <row r="4" spans="1:7" ht="15" customHeight="1" x14ac:dyDescent="0.25">
      <c r="A4" s="98" t="s">
        <v>387</v>
      </c>
      <c r="B4" s="99"/>
      <c r="C4" s="99"/>
      <c r="D4" s="99"/>
      <c r="E4" s="99"/>
      <c r="F4" s="99"/>
      <c r="G4" s="100"/>
    </row>
    <row r="5" spans="1:7" ht="15" customHeight="1" x14ac:dyDescent="0.25">
      <c r="A5" s="98" t="str">
        <f>'Formato 3'!A4</f>
        <v>Del 1 de Enero al 30 de Septiembre de 2023 (b)</v>
      </c>
      <c r="B5" s="99"/>
      <c r="C5" s="99"/>
      <c r="D5" s="99"/>
      <c r="E5" s="99"/>
      <c r="F5" s="99"/>
      <c r="G5" s="100"/>
    </row>
    <row r="6" spans="1:7" ht="41.45" customHeight="1" x14ac:dyDescent="0.25">
      <c r="A6" s="101" t="s">
        <v>2</v>
      </c>
      <c r="B6" s="102"/>
      <c r="C6" s="102"/>
      <c r="D6" s="102"/>
      <c r="E6" s="102"/>
      <c r="F6" s="102"/>
      <c r="G6" s="103"/>
    </row>
    <row r="7" spans="1:7" ht="15" customHeight="1" x14ac:dyDescent="0.25">
      <c r="A7" s="128" t="s">
        <v>6</v>
      </c>
      <c r="B7" s="130" t="s">
        <v>304</v>
      </c>
      <c r="C7" s="130"/>
      <c r="D7" s="130"/>
      <c r="E7" s="130"/>
      <c r="F7" s="130"/>
      <c r="G7" s="132" t="s">
        <v>305</v>
      </c>
    </row>
    <row r="8" spans="1:7" ht="30" x14ac:dyDescent="0.25">
      <c r="A8" s="129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31"/>
    </row>
    <row r="9" spans="1:7" ht="15.75" customHeight="1" x14ac:dyDescent="0.25">
      <c r="A9" s="27" t="s">
        <v>388</v>
      </c>
      <c r="B9" s="31">
        <f>SUM(B10:B17)</f>
        <v>1794423068.3099999</v>
      </c>
      <c r="C9" s="31">
        <f t="shared" ref="C9:G9" si="0">SUM(C10:C17)</f>
        <v>137541365.22</v>
      </c>
      <c r="D9" s="31">
        <f t="shared" si="0"/>
        <v>1931964433.53</v>
      </c>
      <c r="E9" s="31">
        <f t="shared" si="0"/>
        <v>1151742427.4200001</v>
      </c>
      <c r="F9" s="31">
        <f t="shared" si="0"/>
        <v>1133751390.1399999</v>
      </c>
      <c r="G9" s="31">
        <f t="shared" si="0"/>
        <v>780222006.11000001</v>
      </c>
    </row>
    <row r="10" spans="1:7" x14ac:dyDescent="0.25">
      <c r="A10" s="58" t="s">
        <v>495</v>
      </c>
      <c r="B10" s="61">
        <v>1167601672.72</v>
      </c>
      <c r="C10" s="61">
        <v>-127102004.40000001</v>
      </c>
      <c r="D10" s="61">
        <v>1040499668.3200001</v>
      </c>
      <c r="E10" s="61">
        <v>632997277.61000001</v>
      </c>
      <c r="F10" s="61">
        <v>622040070.77999997</v>
      </c>
      <c r="G10" s="61">
        <f>D10-E10</f>
        <v>407502390.71000004</v>
      </c>
    </row>
    <row r="11" spans="1:7" x14ac:dyDescent="0.25">
      <c r="A11" s="58" t="s">
        <v>496</v>
      </c>
      <c r="B11" s="61">
        <v>222962583</v>
      </c>
      <c r="C11" s="61">
        <v>95526880.170000002</v>
      </c>
      <c r="D11" s="61">
        <v>318489463.17000002</v>
      </c>
      <c r="E11" s="61">
        <v>186134908.03999999</v>
      </c>
      <c r="F11" s="61">
        <v>184244638.91999999</v>
      </c>
      <c r="G11" s="61">
        <f t="shared" ref="G11:G17" si="1">D11-E11</f>
        <v>132354555.13000003</v>
      </c>
    </row>
    <row r="12" spans="1:7" x14ac:dyDescent="0.25">
      <c r="A12" s="58" t="s">
        <v>497</v>
      </c>
      <c r="B12" s="61">
        <v>109836559.69</v>
      </c>
      <c r="C12" s="61">
        <v>46894298.119999997</v>
      </c>
      <c r="D12" s="61">
        <v>156730857.81</v>
      </c>
      <c r="E12" s="61">
        <v>87815633.200000003</v>
      </c>
      <c r="F12" s="61">
        <v>86477643.359999999</v>
      </c>
      <c r="G12" s="61">
        <f t="shared" si="1"/>
        <v>68915224.609999999</v>
      </c>
    </row>
    <row r="13" spans="1:7" x14ac:dyDescent="0.25">
      <c r="A13" s="58" t="s">
        <v>498</v>
      </c>
      <c r="B13" s="61">
        <v>89154622.379999995</v>
      </c>
      <c r="C13" s="61">
        <v>44131583.780000001</v>
      </c>
      <c r="D13" s="61">
        <v>133286206.16</v>
      </c>
      <c r="E13" s="61">
        <v>84184315.890000001</v>
      </c>
      <c r="F13" s="61">
        <v>82566099.819999993</v>
      </c>
      <c r="G13" s="61">
        <f t="shared" si="1"/>
        <v>49101890.269999996</v>
      </c>
    </row>
    <row r="14" spans="1:7" x14ac:dyDescent="0.25">
      <c r="A14" s="58" t="s">
        <v>499</v>
      </c>
      <c r="B14" s="61">
        <v>61602141.950000003</v>
      </c>
      <c r="C14" s="61">
        <v>36401393.530000001</v>
      </c>
      <c r="D14" s="61">
        <v>98003535.480000004</v>
      </c>
      <c r="E14" s="61">
        <v>47443576.990000002</v>
      </c>
      <c r="F14" s="61">
        <v>47278265.030000001</v>
      </c>
      <c r="G14" s="61">
        <f t="shared" si="1"/>
        <v>50559958.490000002</v>
      </c>
    </row>
    <row r="15" spans="1:7" x14ac:dyDescent="0.25">
      <c r="A15" s="58" t="s">
        <v>500</v>
      </c>
      <c r="B15" s="61">
        <v>143265488.56999999</v>
      </c>
      <c r="C15" s="61">
        <v>41689214.020000003</v>
      </c>
      <c r="D15" s="61">
        <v>184954702.59</v>
      </c>
      <c r="E15" s="61">
        <v>113166715.69</v>
      </c>
      <c r="F15" s="61">
        <v>111144672.23</v>
      </c>
      <c r="G15" s="61">
        <f t="shared" si="1"/>
        <v>71787986.900000006</v>
      </c>
    </row>
    <row r="16" spans="1:7" x14ac:dyDescent="0.25">
      <c r="A16" s="58" t="s">
        <v>389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f t="shared" si="1"/>
        <v>0</v>
      </c>
    </row>
    <row r="17" spans="1:7" x14ac:dyDescent="0.25">
      <c r="A17" s="58" t="s">
        <v>390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f t="shared" si="1"/>
        <v>0</v>
      </c>
    </row>
    <row r="18" spans="1:7" x14ac:dyDescent="0.25">
      <c r="A18" s="32" t="s">
        <v>153</v>
      </c>
      <c r="B18" s="45"/>
      <c r="C18" s="45"/>
      <c r="D18" s="45"/>
      <c r="E18" s="45"/>
      <c r="F18" s="45"/>
      <c r="G18" s="45"/>
    </row>
    <row r="19" spans="1:7" x14ac:dyDescent="0.25">
      <c r="A19" s="3" t="s">
        <v>391</v>
      </c>
      <c r="B19" s="4">
        <f>SUM(B20:B27)</f>
        <v>2222980788.6900001</v>
      </c>
      <c r="C19" s="4">
        <f t="shared" ref="C19:G19" si="2">SUM(C20:C27)</f>
        <v>166057298.53999999</v>
      </c>
      <c r="D19" s="4">
        <f t="shared" si="2"/>
        <v>2389038087.23</v>
      </c>
      <c r="E19" s="4">
        <f t="shared" si="2"/>
        <v>1509648214.74</v>
      </c>
      <c r="F19" s="4">
        <f t="shared" si="2"/>
        <v>1496644210.6299999</v>
      </c>
      <c r="G19" s="4">
        <f t="shared" si="2"/>
        <v>879389872.48999989</v>
      </c>
    </row>
    <row r="20" spans="1:7" x14ac:dyDescent="0.25">
      <c r="A20" s="58" t="s">
        <v>495</v>
      </c>
      <c r="B20" s="61">
        <v>643400324.27999997</v>
      </c>
      <c r="C20" s="61">
        <v>-49344902.469999999</v>
      </c>
      <c r="D20" s="61">
        <v>594055421.80999994</v>
      </c>
      <c r="E20" s="61">
        <v>241609393.78999999</v>
      </c>
      <c r="F20" s="61">
        <v>234324066.24000001</v>
      </c>
      <c r="G20" s="61">
        <f>D20-E20</f>
        <v>352446028.01999998</v>
      </c>
    </row>
    <row r="21" spans="1:7" x14ac:dyDescent="0.25">
      <c r="A21" s="58" t="s">
        <v>496</v>
      </c>
      <c r="B21" s="61">
        <v>674557709.76999998</v>
      </c>
      <c r="C21" s="61">
        <v>101419205.29000001</v>
      </c>
      <c r="D21" s="61">
        <v>775976915.05999994</v>
      </c>
      <c r="E21" s="61">
        <v>547011547.23000002</v>
      </c>
      <c r="F21" s="61">
        <v>544711674.47000003</v>
      </c>
      <c r="G21" s="61">
        <f t="shared" ref="G21:G27" si="3">D21-E21</f>
        <v>228965367.82999992</v>
      </c>
    </row>
    <row r="22" spans="1:7" x14ac:dyDescent="0.25">
      <c r="A22" s="58" t="s">
        <v>497</v>
      </c>
      <c r="B22" s="61">
        <v>260283429.30000001</v>
      </c>
      <c r="C22" s="61">
        <v>29896384.530000001</v>
      </c>
      <c r="D22" s="61">
        <v>290179813.82999998</v>
      </c>
      <c r="E22" s="61">
        <v>204577195.06</v>
      </c>
      <c r="F22" s="61">
        <v>203522248.81999999</v>
      </c>
      <c r="G22" s="61">
        <f t="shared" si="3"/>
        <v>85602618.769999981</v>
      </c>
    </row>
    <row r="23" spans="1:7" x14ac:dyDescent="0.25">
      <c r="A23" s="58" t="s">
        <v>498</v>
      </c>
      <c r="B23" s="61">
        <v>227546129.41999999</v>
      </c>
      <c r="C23" s="61">
        <v>44502179.890000001</v>
      </c>
      <c r="D23" s="61">
        <v>272048309.31</v>
      </c>
      <c r="E23" s="61">
        <v>187191037.16</v>
      </c>
      <c r="F23" s="61">
        <v>185832068.34</v>
      </c>
      <c r="G23" s="61">
        <f t="shared" si="3"/>
        <v>84857272.150000006</v>
      </c>
    </row>
    <row r="24" spans="1:7" x14ac:dyDescent="0.25">
      <c r="A24" s="58" t="s">
        <v>499</v>
      </c>
      <c r="B24" s="61">
        <v>155177954.74000001</v>
      </c>
      <c r="C24" s="61">
        <v>12146847.42</v>
      </c>
      <c r="D24" s="61">
        <v>167324802.16</v>
      </c>
      <c r="E24" s="61">
        <v>121936576.81</v>
      </c>
      <c r="F24" s="61">
        <v>121429843.43000001</v>
      </c>
      <c r="G24" s="61">
        <f t="shared" si="3"/>
        <v>45388225.349999994</v>
      </c>
    </row>
    <row r="25" spans="1:7" x14ac:dyDescent="0.25">
      <c r="A25" s="58" t="s">
        <v>500</v>
      </c>
      <c r="B25" s="61">
        <v>262015241.18000001</v>
      </c>
      <c r="C25" s="61">
        <v>27437583.879999999</v>
      </c>
      <c r="D25" s="61">
        <v>289452825.06</v>
      </c>
      <c r="E25" s="61">
        <v>207322464.69</v>
      </c>
      <c r="F25" s="61">
        <v>206824309.33000001</v>
      </c>
      <c r="G25" s="61">
        <f t="shared" si="3"/>
        <v>82130360.370000005</v>
      </c>
    </row>
    <row r="26" spans="1:7" x14ac:dyDescent="0.25">
      <c r="A26" s="58" t="s">
        <v>389</v>
      </c>
      <c r="B26" s="61">
        <v>0</v>
      </c>
      <c r="C26" s="61">
        <v>0</v>
      </c>
      <c r="D26" s="61">
        <v>0</v>
      </c>
      <c r="E26" s="61">
        <v>0</v>
      </c>
      <c r="F26" s="61">
        <v>0</v>
      </c>
      <c r="G26" s="61">
        <f t="shared" si="3"/>
        <v>0</v>
      </c>
    </row>
    <row r="27" spans="1:7" x14ac:dyDescent="0.25">
      <c r="A27" s="58" t="s">
        <v>390</v>
      </c>
      <c r="B27" s="61">
        <v>0</v>
      </c>
      <c r="C27" s="61">
        <v>0</v>
      </c>
      <c r="D27" s="61">
        <v>0</v>
      </c>
      <c r="E27" s="61">
        <v>0</v>
      </c>
      <c r="F27" s="61">
        <v>0</v>
      </c>
      <c r="G27" s="61">
        <f t="shared" si="3"/>
        <v>0</v>
      </c>
    </row>
    <row r="28" spans="1:7" x14ac:dyDescent="0.25">
      <c r="A28" s="32" t="s">
        <v>153</v>
      </c>
      <c r="B28" s="45"/>
      <c r="C28" s="45"/>
      <c r="D28" s="45"/>
      <c r="E28" s="45"/>
      <c r="F28" s="45"/>
      <c r="G28" s="45"/>
    </row>
    <row r="29" spans="1:7" x14ac:dyDescent="0.25">
      <c r="A29" s="3" t="s">
        <v>385</v>
      </c>
      <c r="B29" s="4">
        <f>SUM(B19,B9)</f>
        <v>4017403857</v>
      </c>
      <c r="C29" s="4">
        <f t="shared" ref="C29:G29" si="4">SUM(C19,C9)</f>
        <v>303598663.75999999</v>
      </c>
      <c r="D29" s="4">
        <f t="shared" si="4"/>
        <v>4321002520.7600002</v>
      </c>
      <c r="E29" s="4">
        <f t="shared" si="4"/>
        <v>2661390642.1599998</v>
      </c>
      <c r="F29" s="4">
        <f t="shared" si="4"/>
        <v>2630395600.7699995</v>
      </c>
      <c r="G29" s="4">
        <f t="shared" si="4"/>
        <v>1659611878.5999999</v>
      </c>
    </row>
    <row r="30" spans="1:7" x14ac:dyDescent="0.25">
      <c r="A30" s="51"/>
      <c r="B30" s="51"/>
      <c r="C30" s="51"/>
      <c r="D30" s="51"/>
      <c r="E30" s="51"/>
      <c r="F30" s="51"/>
      <c r="G30" s="5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856F69B6-89B3-4065-8194-FB0317FA06A9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62" zoomScaleNormal="94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20.425781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39" t="s">
        <v>392</v>
      </c>
      <c r="B1" s="140"/>
      <c r="C1" s="140"/>
      <c r="D1" s="140"/>
      <c r="E1" s="140"/>
      <c r="F1" s="140"/>
      <c r="G1" s="140"/>
    </row>
    <row r="2" spans="1:7" x14ac:dyDescent="0.25">
      <c r="A2" s="95" t="str">
        <f>'Formato 1'!A2</f>
        <v>UNIVERSIDAD DE GUANAJUATO</v>
      </c>
      <c r="B2" s="96"/>
      <c r="C2" s="96"/>
      <c r="D2" s="96"/>
      <c r="E2" s="96"/>
      <c r="F2" s="96"/>
      <c r="G2" s="97"/>
    </row>
    <row r="3" spans="1:7" x14ac:dyDescent="0.25">
      <c r="A3" s="98" t="s">
        <v>393</v>
      </c>
      <c r="B3" s="99"/>
      <c r="C3" s="99"/>
      <c r="D3" s="99"/>
      <c r="E3" s="99"/>
      <c r="F3" s="99"/>
      <c r="G3" s="100"/>
    </row>
    <row r="4" spans="1:7" x14ac:dyDescent="0.25">
      <c r="A4" s="98" t="s">
        <v>394</v>
      </c>
      <c r="B4" s="99"/>
      <c r="C4" s="99"/>
      <c r="D4" s="99"/>
      <c r="E4" s="99"/>
      <c r="F4" s="99"/>
      <c r="G4" s="100"/>
    </row>
    <row r="5" spans="1:7" x14ac:dyDescent="0.25">
      <c r="A5" s="98" t="str">
        <f>'Formato 3'!A4</f>
        <v>Del 1 de Enero al 30 de Septiembre de 2023 (b)</v>
      </c>
      <c r="B5" s="99"/>
      <c r="C5" s="99"/>
      <c r="D5" s="99"/>
      <c r="E5" s="99"/>
      <c r="F5" s="99"/>
      <c r="G5" s="100"/>
    </row>
    <row r="6" spans="1:7" ht="41.45" customHeight="1" x14ac:dyDescent="0.25">
      <c r="A6" s="101" t="s">
        <v>2</v>
      </c>
      <c r="B6" s="102"/>
      <c r="C6" s="102"/>
      <c r="D6" s="102"/>
      <c r="E6" s="102"/>
      <c r="F6" s="102"/>
      <c r="G6" s="103"/>
    </row>
    <row r="7" spans="1:7" ht="15.75" customHeight="1" x14ac:dyDescent="0.25">
      <c r="A7" s="128" t="s">
        <v>6</v>
      </c>
      <c r="B7" s="136" t="s">
        <v>304</v>
      </c>
      <c r="C7" s="137"/>
      <c r="D7" s="137"/>
      <c r="E7" s="137"/>
      <c r="F7" s="138"/>
      <c r="G7" s="132" t="s">
        <v>395</v>
      </c>
    </row>
    <row r="8" spans="1:7" ht="30" x14ac:dyDescent="0.25">
      <c r="A8" s="129"/>
      <c r="B8" s="26" t="s">
        <v>306</v>
      </c>
      <c r="C8" s="7" t="s">
        <v>396</v>
      </c>
      <c r="D8" s="26" t="s">
        <v>308</v>
      </c>
      <c r="E8" s="26" t="s">
        <v>192</v>
      </c>
      <c r="F8" s="33" t="s">
        <v>209</v>
      </c>
      <c r="G8" s="131"/>
    </row>
    <row r="9" spans="1:7" ht="16.5" customHeight="1" x14ac:dyDescent="0.25">
      <c r="A9" s="27" t="s">
        <v>397</v>
      </c>
      <c r="B9" s="31">
        <f>SUM(B10,B19,B27,B37)</f>
        <v>1794423068.3100016</v>
      </c>
      <c r="C9" s="31">
        <f t="shared" ref="C9:G9" si="0">SUM(C10,C19,C27,C37)</f>
        <v>137541365.21999985</v>
      </c>
      <c r="D9" s="31">
        <f t="shared" si="0"/>
        <v>1931964433.5300004</v>
      </c>
      <c r="E9" s="31">
        <f t="shared" si="0"/>
        <v>1151742427.4200013</v>
      </c>
      <c r="F9" s="31">
        <f t="shared" si="0"/>
        <v>1133751390.1400008</v>
      </c>
      <c r="G9" s="31">
        <f t="shared" si="0"/>
        <v>780222006.10999906</v>
      </c>
    </row>
    <row r="10" spans="1:7" ht="15" customHeight="1" x14ac:dyDescent="0.25">
      <c r="A10" s="54" t="s">
        <v>398</v>
      </c>
      <c r="B10" s="43">
        <f>SUM(B11:B18)</f>
        <v>0</v>
      </c>
      <c r="C10" s="43">
        <f t="shared" ref="C10:G10" si="1">SUM(C11:C18)</f>
        <v>0</v>
      </c>
      <c r="D10" s="43">
        <f t="shared" si="1"/>
        <v>0</v>
      </c>
      <c r="E10" s="43">
        <f t="shared" si="1"/>
        <v>0</v>
      </c>
      <c r="F10" s="43">
        <f t="shared" si="1"/>
        <v>0</v>
      </c>
      <c r="G10" s="43">
        <f t="shared" si="1"/>
        <v>0</v>
      </c>
    </row>
    <row r="11" spans="1:7" x14ac:dyDescent="0.25">
      <c r="A11" s="62" t="s">
        <v>399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f>D11-E11</f>
        <v>0</v>
      </c>
    </row>
    <row r="12" spans="1:7" x14ac:dyDescent="0.25">
      <c r="A12" s="62" t="s">
        <v>400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f t="shared" ref="G12:G41" si="2">D12-E12</f>
        <v>0</v>
      </c>
    </row>
    <row r="13" spans="1:7" x14ac:dyDescent="0.25">
      <c r="A13" s="62" t="s">
        <v>401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f t="shared" si="2"/>
        <v>0</v>
      </c>
    </row>
    <row r="14" spans="1:7" x14ac:dyDescent="0.25">
      <c r="A14" s="62" t="s">
        <v>402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f t="shared" si="2"/>
        <v>0</v>
      </c>
    </row>
    <row r="15" spans="1:7" x14ac:dyDescent="0.25">
      <c r="A15" s="62" t="s">
        <v>403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f t="shared" si="2"/>
        <v>0</v>
      </c>
    </row>
    <row r="16" spans="1:7" x14ac:dyDescent="0.25">
      <c r="A16" s="62" t="s">
        <v>404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f t="shared" si="2"/>
        <v>0</v>
      </c>
    </row>
    <row r="17" spans="1:7" x14ac:dyDescent="0.25">
      <c r="A17" s="62" t="s">
        <v>405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f t="shared" si="2"/>
        <v>0</v>
      </c>
    </row>
    <row r="18" spans="1:7" x14ac:dyDescent="0.25">
      <c r="A18" s="62" t="s">
        <v>406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f t="shared" si="2"/>
        <v>0</v>
      </c>
    </row>
    <row r="19" spans="1:7" x14ac:dyDescent="0.25">
      <c r="A19" s="54" t="s">
        <v>407</v>
      </c>
      <c r="B19" s="43">
        <f>SUM(B20:B26)</f>
        <v>1709423426.5400016</v>
      </c>
      <c r="C19" s="43">
        <f t="shared" ref="C19:F19" si="3">SUM(C20:C26)</f>
        <v>130756369.29999986</v>
      </c>
      <c r="D19" s="43">
        <f t="shared" si="3"/>
        <v>1840179795.8400004</v>
      </c>
      <c r="E19" s="43">
        <f t="shared" si="3"/>
        <v>1104707240.4000013</v>
      </c>
      <c r="F19" s="43">
        <f t="shared" si="3"/>
        <v>1088350806.5200009</v>
      </c>
      <c r="G19" s="43">
        <f>SUM(G20:G26)</f>
        <v>735472555.4399991</v>
      </c>
    </row>
    <row r="20" spans="1:7" x14ac:dyDescent="0.25">
      <c r="A20" s="62" t="s">
        <v>408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f t="shared" si="2"/>
        <v>0</v>
      </c>
    </row>
    <row r="21" spans="1:7" x14ac:dyDescent="0.25">
      <c r="A21" s="62" t="s">
        <v>409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f t="shared" si="2"/>
        <v>0</v>
      </c>
    </row>
    <row r="22" spans="1:7" x14ac:dyDescent="0.25">
      <c r="A22" s="62" t="s">
        <v>410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f t="shared" si="2"/>
        <v>0</v>
      </c>
    </row>
    <row r="23" spans="1:7" x14ac:dyDescent="0.25">
      <c r="A23" s="62" t="s">
        <v>411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f t="shared" si="2"/>
        <v>0</v>
      </c>
    </row>
    <row r="24" spans="1:7" x14ac:dyDescent="0.25">
      <c r="A24" s="62" t="s">
        <v>412</v>
      </c>
      <c r="B24" s="43">
        <v>1709423426.5400016</v>
      </c>
      <c r="C24" s="43">
        <v>130756369.29999986</v>
      </c>
      <c r="D24" s="43">
        <v>1840179795.8400004</v>
      </c>
      <c r="E24" s="43">
        <v>1104707240.4000013</v>
      </c>
      <c r="F24" s="43">
        <v>1088350806.5200009</v>
      </c>
      <c r="G24" s="43">
        <f t="shared" si="2"/>
        <v>735472555.4399991</v>
      </c>
    </row>
    <row r="25" spans="1:7" x14ac:dyDescent="0.25">
      <c r="A25" s="62" t="s">
        <v>413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f t="shared" si="2"/>
        <v>0</v>
      </c>
    </row>
    <row r="26" spans="1:7" x14ac:dyDescent="0.25">
      <c r="A26" s="62" t="s">
        <v>414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f t="shared" si="2"/>
        <v>0</v>
      </c>
    </row>
    <row r="27" spans="1:7" x14ac:dyDescent="0.25">
      <c r="A27" s="54" t="s">
        <v>415</v>
      </c>
      <c r="B27" s="43">
        <f>SUM(B28:B36)</f>
        <v>84999641.769999996</v>
      </c>
      <c r="C27" s="43">
        <f t="shared" ref="C27:G27" si="4">SUM(C28:C36)</f>
        <v>6784995.9199999999</v>
      </c>
      <c r="D27" s="43">
        <f t="shared" si="4"/>
        <v>91784637.689999998</v>
      </c>
      <c r="E27" s="43">
        <f t="shared" si="4"/>
        <v>47035187.020000048</v>
      </c>
      <c r="F27" s="43">
        <f t="shared" si="4"/>
        <v>45400583.619999997</v>
      </c>
      <c r="G27" s="43">
        <f t="shared" si="4"/>
        <v>44749450.66999995</v>
      </c>
    </row>
    <row r="28" spans="1:7" x14ac:dyDescent="0.25">
      <c r="A28" s="64" t="s">
        <v>416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f t="shared" si="2"/>
        <v>0</v>
      </c>
    </row>
    <row r="29" spans="1:7" x14ac:dyDescent="0.25">
      <c r="A29" s="62" t="s">
        <v>417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f t="shared" si="2"/>
        <v>0</v>
      </c>
    </row>
    <row r="30" spans="1:7" x14ac:dyDescent="0.25">
      <c r="A30" s="62" t="s">
        <v>418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f t="shared" si="2"/>
        <v>0</v>
      </c>
    </row>
    <row r="31" spans="1:7" x14ac:dyDescent="0.25">
      <c r="A31" s="62" t="s">
        <v>419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f t="shared" si="2"/>
        <v>0</v>
      </c>
    </row>
    <row r="32" spans="1:7" x14ac:dyDescent="0.25">
      <c r="A32" s="62" t="s">
        <v>420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f t="shared" si="2"/>
        <v>0</v>
      </c>
    </row>
    <row r="33" spans="1:7" ht="14.45" customHeight="1" x14ac:dyDescent="0.25">
      <c r="A33" s="62" t="s">
        <v>421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f t="shared" si="2"/>
        <v>0</v>
      </c>
    </row>
    <row r="34" spans="1:7" ht="14.45" customHeight="1" x14ac:dyDescent="0.25">
      <c r="A34" s="62" t="s">
        <v>422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f t="shared" si="2"/>
        <v>0</v>
      </c>
    </row>
    <row r="35" spans="1:7" ht="14.45" customHeight="1" x14ac:dyDescent="0.25">
      <c r="A35" s="62" t="s">
        <v>423</v>
      </c>
      <c r="B35" s="43">
        <v>84999641.769999996</v>
      </c>
      <c r="C35" s="43">
        <v>6784995.9199999999</v>
      </c>
      <c r="D35" s="43">
        <v>91784637.689999998</v>
      </c>
      <c r="E35" s="43">
        <v>47035187.020000048</v>
      </c>
      <c r="F35" s="43">
        <v>45400583.619999997</v>
      </c>
      <c r="G35" s="43">
        <f t="shared" si="2"/>
        <v>44749450.66999995</v>
      </c>
    </row>
    <row r="36" spans="1:7" ht="14.45" customHeight="1" x14ac:dyDescent="0.25">
      <c r="A36" s="62" t="s">
        <v>424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f t="shared" si="2"/>
        <v>0</v>
      </c>
    </row>
    <row r="37" spans="1:7" ht="14.45" customHeight="1" x14ac:dyDescent="0.25">
      <c r="A37" s="55" t="s">
        <v>425</v>
      </c>
      <c r="B37" s="43">
        <f>SUM(B38:B41)</f>
        <v>0</v>
      </c>
      <c r="C37" s="43">
        <f t="shared" ref="C37:G37" si="5">SUM(C38:C41)</f>
        <v>0</v>
      </c>
      <c r="D37" s="43">
        <f t="shared" si="5"/>
        <v>0</v>
      </c>
      <c r="E37" s="43">
        <f t="shared" si="5"/>
        <v>0</v>
      </c>
      <c r="F37" s="43">
        <f t="shared" si="5"/>
        <v>0</v>
      </c>
      <c r="G37" s="43">
        <f t="shared" si="5"/>
        <v>0</v>
      </c>
    </row>
    <row r="38" spans="1:7" x14ac:dyDescent="0.25">
      <c r="A38" s="64" t="s">
        <v>426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f t="shared" si="2"/>
        <v>0</v>
      </c>
    </row>
    <row r="39" spans="1:7" ht="30" x14ac:dyDescent="0.25">
      <c r="A39" s="64" t="s">
        <v>427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f t="shared" si="2"/>
        <v>0</v>
      </c>
    </row>
    <row r="40" spans="1:7" x14ac:dyDescent="0.25">
      <c r="A40" s="64" t="s">
        <v>428</v>
      </c>
      <c r="B40" s="43">
        <v>0</v>
      </c>
      <c r="C40" s="43">
        <v>0</v>
      </c>
      <c r="D40" s="43">
        <v>0</v>
      </c>
      <c r="E40" s="43">
        <v>0</v>
      </c>
      <c r="F40" s="43">
        <v>0</v>
      </c>
      <c r="G40" s="43">
        <f t="shared" si="2"/>
        <v>0</v>
      </c>
    </row>
    <row r="41" spans="1:7" x14ac:dyDescent="0.25">
      <c r="A41" s="64" t="s">
        <v>429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f t="shared" si="2"/>
        <v>0</v>
      </c>
    </row>
    <row r="42" spans="1:7" x14ac:dyDescent="0.25">
      <c r="A42" s="64"/>
      <c r="B42" s="49"/>
      <c r="C42" s="49"/>
      <c r="D42" s="49"/>
      <c r="E42" s="49"/>
      <c r="F42" s="49"/>
      <c r="G42" s="49"/>
    </row>
    <row r="43" spans="1:7" x14ac:dyDescent="0.25">
      <c r="A43" s="3" t="s">
        <v>430</v>
      </c>
      <c r="B43" s="4">
        <f>SUM(B44,B53,B61,B71)</f>
        <v>2222980788.6899981</v>
      </c>
      <c r="C43" s="4">
        <f t="shared" ref="C43:G43" si="6">SUM(C44,C53,C61,C71)</f>
        <v>166057298.53999999</v>
      </c>
      <c r="D43" s="4">
        <f t="shared" si="6"/>
        <v>2389038087.230001</v>
      </c>
      <c r="E43" s="4">
        <f t="shared" si="6"/>
        <v>1509648214.7400024</v>
      </c>
      <c r="F43" s="4">
        <f t="shared" si="6"/>
        <v>1496644210.6300035</v>
      </c>
      <c r="G43" s="4">
        <f t="shared" si="6"/>
        <v>879389872.4899987</v>
      </c>
    </row>
    <row r="44" spans="1:7" x14ac:dyDescent="0.25">
      <c r="A44" s="54" t="s">
        <v>398</v>
      </c>
      <c r="B44" s="43">
        <f>SUM(B45:B52)</f>
        <v>0</v>
      </c>
      <c r="C44" s="43">
        <f t="shared" ref="C44:G44" si="7">SUM(C45:C52)</f>
        <v>0</v>
      </c>
      <c r="D44" s="43">
        <f t="shared" si="7"/>
        <v>0</v>
      </c>
      <c r="E44" s="43">
        <f t="shared" si="7"/>
        <v>0</v>
      </c>
      <c r="F44" s="43">
        <f t="shared" si="7"/>
        <v>0</v>
      </c>
      <c r="G44" s="43">
        <f t="shared" si="7"/>
        <v>0</v>
      </c>
    </row>
    <row r="45" spans="1:7" x14ac:dyDescent="0.25">
      <c r="A45" s="64" t="s">
        <v>399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f t="shared" ref="G45:G52" si="8">D45-E45</f>
        <v>0</v>
      </c>
    </row>
    <row r="46" spans="1:7" x14ac:dyDescent="0.25">
      <c r="A46" s="64" t="s">
        <v>400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f t="shared" si="8"/>
        <v>0</v>
      </c>
    </row>
    <row r="47" spans="1:7" x14ac:dyDescent="0.25">
      <c r="A47" s="64" t="s">
        <v>401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f t="shared" si="8"/>
        <v>0</v>
      </c>
    </row>
    <row r="48" spans="1:7" x14ac:dyDescent="0.25">
      <c r="A48" s="64" t="s">
        <v>402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f t="shared" si="8"/>
        <v>0</v>
      </c>
    </row>
    <row r="49" spans="1:7" x14ac:dyDescent="0.25">
      <c r="A49" s="64" t="s">
        <v>403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f t="shared" si="8"/>
        <v>0</v>
      </c>
    </row>
    <row r="50" spans="1:7" x14ac:dyDescent="0.25">
      <c r="A50" s="64" t="s">
        <v>404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f t="shared" si="8"/>
        <v>0</v>
      </c>
    </row>
    <row r="51" spans="1:7" x14ac:dyDescent="0.25">
      <c r="A51" s="64" t="s">
        <v>405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f t="shared" si="8"/>
        <v>0</v>
      </c>
    </row>
    <row r="52" spans="1:7" x14ac:dyDescent="0.25">
      <c r="A52" s="64" t="s">
        <v>406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f t="shared" si="8"/>
        <v>0</v>
      </c>
    </row>
    <row r="53" spans="1:7" x14ac:dyDescent="0.25">
      <c r="A53" s="54" t="s">
        <v>407</v>
      </c>
      <c r="B53" s="43">
        <f>SUM(B54:B60)</f>
        <v>2060455151.0999982</v>
      </c>
      <c r="C53" s="43">
        <f t="shared" ref="C53:G53" si="9">SUM(C54:C60)</f>
        <v>96846511.769999996</v>
      </c>
      <c r="D53" s="43">
        <f t="shared" si="9"/>
        <v>2157301662.8700008</v>
      </c>
      <c r="E53" s="43">
        <f t="shared" si="9"/>
        <v>1409126824.3100023</v>
      </c>
      <c r="F53" s="43">
        <f t="shared" si="9"/>
        <v>1396833433.5100033</v>
      </c>
      <c r="G53" s="43">
        <f t="shared" si="9"/>
        <v>748174838.55999851</v>
      </c>
    </row>
    <row r="54" spans="1:7" x14ac:dyDescent="0.25">
      <c r="A54" s="64" t="s">
        <v>408</v>
      </c>
      <c r="B54" s="43">
        <v>0</v>
      </c>
      <c r="C54" s="43">
        <v>0</v>
      </c>
      <c r="D54" s="43">
        <v>0</v>
      </c>
      <c r="E54" s="43">
        <v>0</v>
      </c>
      <c r="F54" s="43">
        <v>0</v>
      </c>
      <c r="G54" s="43">
        <f t="shared" ref="G54:G60" si="10">D54-E54</f>
        <v>0</v>
      </c>
    </row>
    <row r="55" spans="1:7" x14ac:dyDescent="0.25">
      <c r="A55" s="64" t="s">
        <v>409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f t="shared" si="10"/>
        <v>0</v>
      </c>
    </row>
    <row r="56" spans="1:7" x14ac:dyDescent="0.25">
      <c r="A56" s="64" t="s">
        <v>410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f t="shared" si="10"/>
        <v>0</v>
      </c>
    </row>
    <row r="57" spans="1:7" x14ac:dyDescent="0.25">
      <c r="A57" s="65" t="s">
        <v>411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f t="shared" si="10"/>
        <v>0</v>
      </c>
    </row>
    <row r="58" spans="1:7" x14ac:dyDescent="0.25">
      <c r="A58" s="64" t="s">
        <v>412</v>
      </c>
      <c r="B58" s="43">
        <v>2060455151.0999982</v>
      </c>
      <c r="C58" s="43">
        <v>96846511.769999996</v>
      </c>
      <c r="D58" s="43">
        <v>2157301662.8700008</v>
      </c>
      <c r="E58" s="43">
        <v>1409126824.3100023</v>
      </c>
      <c r="F58" s="43">
        <v>1396833433.5100033</v>
      </c>
      <c r="G58" s="43">
        <f t="shared" si="10"/>
        <v>748174838.55999851</v>
      </c>
    </row>
    <row r="59" spans="1:7" x14ac:dyDescent="0.25">
      <c r="A59" s="64" t="s">
        <v>413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f t="shared" si="10"/>
        <v>0</v>
      </c>
    </row>
    <row r="60" spans="1:7" x14ac:dyDescent="0.25">
      <c r="A60" s="64" t="s">
        <v>414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f t="shared" si="10"/>
        <v>0</v>
      </c>
    </row>
    <row r="61" spans="1:7" x14ac:dyDescent="0.25">
      <c r="A61" s="54" t="s">
        <v>415</v>
      </c>
      <c r="B61" s="43">
        <f>SUM(B62:B70)</f>
        <v>162525637.58999985</v>
      </c>
      <c r="C61" s="43">
        <f t="shared" ref="C61:G61" si="11">SUM(C62:C70)</f>
        <v>69210786.769999996</v>
      </c>
      <c r="D61" s="43">
        <f t="shared" si="11"/>
        <v>231736424.36000031</v>
      </c>
      <c r="E61" s="43">
        <f t="shared" si="11"/>
        <v>100521390.43000008</v>
      </c>
      <c r="F61" s="43">
        <f t="shared" si="11"/>
        <v>99810777.120000049</v>
      </c>
      <c r="G61" s="43">
        <f t="shared" si="11"/>
        <v>131215033.93000023</v>
      </c>
    </row>
    <row r="62" spans="1:7" x14ac:dyDescent="0.25">
      <c r="A62" s="64" t="s">
        <v>416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f t="shared" ref="G62:G70" si="12">D62-E62</f>
        <v>0</v>
      </c>
    </row>
    <row r="63" spans="1:7" x14ac:dyDescent="0.25">
      <c r="A63" s="64" t="s">
        <v>417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f t="shared" si="12"/>
        <v>0</v>
      </c>
    </row>
    <row r="64" spans="1:7" x14ac:dyDescent="0.25">
      <c r="A64" s="64" t="s">
        <v>418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f t="shared" si="12"/>
        <v>0</v>
      </c>
    </row>
    <row r="65" spans="1:7" x14ac:dyDescent="0.25">
      <c r="A65" s="64" t="s">
        <v>419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f t="shared" si="12"/>
        <v>0</v>
      </c>
    </row>
    <row r="66" spans="1:7" x14ac:dyDescent="0.25">
      <c r="A66" s="64" t="s">
        <v>420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f t="shared" si="12"/>
        <v>0</v>
      </c>
    </row>
    <row r="67" spans="1:7" x14ac:dyDescent="0.25">
      <c r="A67" s="64" t="s">
        <v>421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43">
        <f t="shared" si="12"/>
        <v>0</v>
      </c>
    </row>
    <row r="68" spans="1:7" x14ac:dyDescent="0.25">
      <c r="A68" s="64" t="s">
        <v>422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f t="shared" si="12"/>
        <v>0</v>
      </c>
    </row>
    <row r="69" spans="1:7" x14ac:dyDescent="0.25">
      <c r="A69" s="64" t="s">
        <v>423</v>
      </c>
      <c r="B69" s="43">
        <v>162525637.58999985</v>
      </c>
      <c r="C69" s="43">
        <v>69210786.769999996</v>
      </c>
      <c r="D69" s="43">
        <v>231736424.36000031</v>
      </c>
      <c r="E69" s="43">
        <v>100521390.43000008</v>
      </c>
      <c r="F69" s="43">
        <v>99810777.120000049</v>
      </c>
      <c r="G69" s="43">
        <f t="shared" si="12"/>
        <v>131215033.93000023</v>
      </c>
    </row>
    <row r="70" spans="1:7" x14ac:dyDescent="0.25">
      <c r="A70" s="64" t="s">
        <v>424</v>
      </c>
      <c r="B70" s="43">
        <v>0</v>
      </c>
      <c r="C70" s="43">
        <v>0</v>
      </c>
      <c r="D70" s="43">
        <v>0</v>
      </c>
      <c r="E70" s="43">
        <v>0</v>
      </c>
      <c r="F70" s="43">
        <v>0</v>
      </c>
      <c r="G70" s="43">
        <f t="shared" si="12"/>
        <v>0</v>
      </c>
    </row>
    <row r="71" spans="1:7" x14ac:dyDescent="0.25">
      <c r="A71" s="55" t="s">
        <v>425</v>
      </c>
      <c r="B71" s="43">
        <f>SUM(B72:B75)</f>
        <v>0</v>
      </c>
      <c r="C71" s="43">
        <f t="shared" ref="C71:G71" si="13">SUM(C72:C75)</f>
        <v>0</v>
      </c>
      <c r="D71" s="43">
        <f t="shared" si="13"/>
        <v>0</v>
      </c>
      <c r="E71" s="43">
        <f t="shared" si="13"/>
        <v>0</v>
      </c>
      <c r="F71" s="43">
        <f t="shared" si="13"/>
        <v>0</v>
      </c>
      <c r="G71" s="43">
        <f t="shared" si="13"/>
        <v>0</v>
      </c>
    </row>
    <row r="72" spans="1:7" x14ac:dyDescent="0.25">
      <c r="A72" s="64" t="s">
        <v>426</v>
      </c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f t="shared" ref="G72:G75" si="14">D72-E72</f>
        <v>0</v>
      </c>
    </row>
    <row r="73" spans="1:7" ht="30" x14ac:dyDescent="0.25">
      <c r="A73" s="64" t="s">
        <v>427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f t="shared" si="14"/>
        <v>0</v>
      </c>
    </row>
    <row r="74" spans="1:7" x14ac:dyDescent="0.25">
      <c r="A74" s="64" t="s">
        <v>428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f>D74-E74</f>
        <v>0</v>
      </c>
    </row>
    <row r="75" spans="1:7" x14ac:dyDescent="0.25">
      <c r="A75" s="64" t="s">
        <v>429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f t="shared" si="14"/>
        <v>0</v>
      </c>
    </row>
    <row r="76" spans="1:7" x14ac:dyDescent="0.25">
      <c r="A76" s="41"/>
      <c r="B76" s="45"/>
      <c r="C76" s="45"/>
      <c r="D76" s="45"/>
      <c r="E76" s="45"/>
      <c r="F76" s="45"/>
      <c r="G76" s="45"/>
    </row>
    <row r="77" spans="1:7" x14ac:dyDescent="0.25">
      <c r="A77" s="3" t="s">
        <v>385</v>
      </c>
      <c r="B77" s="4">
        <f>B43+B9</f>
        <v>4017403857</v>
      </c>
      <c r="C77" s="4">
        <f t="shared" ref="C77:G77" si="15">C43+C9</f>
        <v>303598663.75999987</v>
      </c>
      <c r="D77" s="4">
        <f t="shared" si="15"/>
        <v>4321002520.7600012</v>
      </c>
      <c r="E77" s="4">
        <f t="shared" si="15"/>
        <v>2661390642.1600037</v>
      </c>
      <c r="F77" s="4">
        <f t="shared" si="15"/>
        <v>2630395600.7700043</v>
      </c>
      <c r="G77" s="4">
        <f t="shared" si="15"/>
        <v>1659611878.5999978</v>
      </c>
    </row>
    <row r="78" spans="1:7" x14ac:dyDescent="0.25">
      <c r="A78" s="51"/>
      <c r="B78" s="66"/>
      <c r="C78" s="66"/>
      <c r="D78" s="66"/>
      <c r="E78" s="66"/>
      <c r="F78" s="66"/>
      <c r="G78" s="6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8:G36 B61:G61 B9:B10 B37:G37 B19:G19 B27:G27 B53:G53 C62:G70 B43:B44 B71:G71 B76:G77 C9:G18 C72:G75 C38:G41 C43:G52 C54:G60 C20:G26" xr:uid="{B9A76A69-67FF-44C8-93B7-D4328819DA16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64" zoomScaleNormal="70" workbookViewId="0">
      <selection activeCell="L16" sqref="L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33" t="s">
        <v>431</v>
      </c>
      <c r="B1" s="126"/>
      <c r="C1" s="126"/>
      <c r="D1" s="126"/>
      <c r="E1" s="126"/>
      <c r="F1" s="126"/>
      <c r="G1" s="127"/>
    </row>
    <row r="2" spans="1:7" x14ac:dyDescent="0.25">
      <c r="A2" s="95" t="str">
        <f>'Formato 1'!A2</f>
        <v>UNIVERSIDAD DE GUANAJUATO</v>
      </c>
      <c r="B2" s="96"/>
      <c r="C2" s="96"/>
      <c r="D2" s="96"/>
      <c r="E2" s="96"/>
      <c r="F2" s="96"/>
      <c r="G2" s="97"/>
    </row>
    <row r="3" spans="1:7" x14ac:dyDescent="0.25">
      <c r="A3" s="98" t="s">
        <v>302</v>
      </c>
      <c r="B3" s="99"/>
      <c r="C3" s="99"/>
      <c r="D3" s="99"/>
      <c r="E3" s="99"/>
      <c r="F3" s="99"/>
      <c r="G3" s="100"/>
    </row>
    <row r="4" spans="1:7" x14ac:dyDescent="0.25">
      <c r="A4" s="98" t="s">
        <v>432</v>
      </c>
      <c r="B4" s="99"/>
      <c r="C4" s="99"/>
      <c r="D4" s="99"/>
      <c r="E4" s="99"/>
      <c r="F4" s="99"/>
      <c r="G4" s="100"/>
    </row>
    <row r="5" spans="1:7" x14ac:dyDescent="0.25">
      <c r="A5" s="98" t="str">
        <f>'Formato 3'!A4</f>
        <v>Del 1 de Enero al 30 de Septiembre de 2023 (b)</v>
      </c>
      <c r="B5" s="99"/>
      <c r="C5" s="99"/>
      <c r="D5" s="99"/>
      <c r="E5" s="99"/>
      <c r="F5" s="99"/>
      <c r="G5" s="100"/>
    </row>
    <row r="6" spans="1:7" ht="41.45" customHeight="1" x14ac:dyDescent="0.25">
      <c r="A6" s="101" t="s">
        <v>2</v>
      </c>
      <c r="B6" s="102"/>
      <c r="C6" s="102"/>
      <c r="D6" s="102"/>
      <c r="E6" s="102"/>
      <c r="F6" s="102"/>
      <c r="G6" s="103"/>
    </row>
    <row r="7" spans="1:7" x14ac:dyDescent="0.25">
      <c r="A7" s="128" t="s">
        <v>433</v>
      </c>
      <c r="B7" s="131" t="s">
        <v>304</v>
      </c>
      <c r="C7" s="131"/>
      <c r="D7" s="131"/>
      <c r="E7" s="131"/>
      <c r="F7" s="131"/>
      <c r="G7" s="131" t="s">
        <v>305</v>
      </c>
    </row>
    <row r="8" spans="1:7" ht="30" x14ac:dyDescent="0.25">
      <c r="A8" s="129"/>
      <c r="B8" s="7" t="s">
        <v>306</v>
      </c>
      <c r="C8" s="34" t="s">
        <v>396</v>
      </c>
      <c r="D8" s="34" t="s">
        <v>237</v>
      </c>
      <c r="E8" s="34" t="s">
        <v>192</v>
      </c>
      <c r="F8" s="34" t="s">
        <v>209</v>
      </c>
      <c r="G8" s="141"/>
    </row>
    <row r="9" spans="1:7" ht="15.75" customHeight="1" x14ac:dyDescent="0.25">
      <c r="A9" s="27" t="s">
        <v>434</v>
      </c>
      <c r="B9" s="117">
        <v>1223221343.1900001</v>
      </c>
      <c r="C9" s="117">
        <v>31806584.869999997</v>
      </c>
      <c r="D9" s="117">
        <v>1255027928.0599999</v>
      </c>
      <c r="E9" s="117">
        <v>873932359.48000014</v>
      </c>
      <c r="F9" s="117">
        <v>870244786.96000004</v>
      </c>
      <c r="G9" s="117">
        <v>381095568.57999992</v>
      </c>
    </row>
    <row r="10" spans="1:7" x14ac:dyDescent="0.25">
      <c r="A10" s="54" t="s">
        <v>435</v>
      </c>
      <c r="B10" s="118">
        <v>984963099.10000002</v>
      </c>
      <c r="C10" s="118">
        <v>-51479411.189999998</v>
      </c>
      <c r="D10" s="118">
        <v>933483687.90999997</v>
      </c>
      <c r="E10" s="118">
        <v>645360130.83000004</v>
      </c>
      <c r="F10" s="118">
        <v>642572177.88999999</v>
      </c>
      <c r="G10" s="119">
        <v>288123557.07999992</v>
      </c>
    </row>
    <row r="11" spans="1:7" ht="15.75" customHeight="1" x14ac:dyDescent="0.25">
      <c r="A11" s="54" t="s">
        <v>436</v>
      </c>
      <c r="B11" s="119">
        <v>216334632.65000001</v>
      </c>
      <c r="C11" s="119">
        <v>62850682.349999994</v>
      </c>
      <c r="D11" s="119">
        <v>279185315</v>
      </c>
      <c r="E11" s="119">
        <v>193013626</v>
      </c>
      <c r="F11" s="119">
        <v>192179807.97999999</v>
      </c>
      <c r="G11" s="119">
        <v>86171689</v>
      </c>
    </row>
    <row r="12" spans="1:7" x14ac:dyDescent="0.25">
      <c r="A12" s="54" t="s">
        <v>437</v>
      </c>
      <c r="B12" s="119">
        <v>21923611.439999998</v>
      </c>
      <c r="C12" s="119">
        <v>108568.76000000024</v>
      </c>
      <c r="D12" s="119">
        <v>22032180.199999999</v>
      </c>
      <c r="E12" s="119">
        <v>15231857.699999999</v>
      </c>
      <c r="F12" s="119">
        <v>15166056.140000001</v>
      </c>
      <c r="G12" s="119">
        <v>6800322.5</v>
      </c>
    </row>
    <row r="13" spans="1:7" x14ac:dyDescent="0.25">
      <c r="A13" s="62" t="s">
        <v>438</v>
      </c>
      <c r="B13" s="119">
        <v>13435117.689999999</v>
      </c>
      <c r="C13" s="119">
        <v>2395801.41</v>
      </c>
      <c r="D13" s="119">
        <v>15830919.1</v>
      </c>
      <c r="E13" s="119">
        <v>10944641.199999999</v>
      </c>
      <c r="F13" s="119">
        <v>10897360.390000001</v>
      </c>
      <c r="G13" s="119">
        <v>4886277.9000000004</v>
      </c>
    </row>
    <row r="14" spans="1:7" x14ac:dyDescent="0.25">
      <c r="A14" s="62" t="s">
        <v>439</v>
      </c>
      <c r="B14" s="119">
        <v>8488493.75</v>
      </c>
      <c r="C14" s="119">
        <v>-2287232.65</v>
      </c>
      <c r="D14" s="119">
        <v>6201261.0999999996</v>
      </c>
      <c r="E14" s="119">
        <v>4287216.5</v>
      </c>
      <c r="F14" s="119">
        <v>4268695.75</v>
      </c>
      <c r="G14" s="119">
        <v>1914044.5999999996</v>
      </c>
    </row>
    <row r="15" spans="1:7" x14ac:dyDescent="0.25">
      <c r="A15" s="54" t="s">
        <v>440</v>
      </c>
      <c r="B15" s="119">
        <v>0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</row>
    <row r="16" spans="1:7" ht="30" x14ac:dyDescent="0.25">
      <c r="A16" s="55" t="s">
        <v>441</v>
      </c>
      <c r="B16" s="119">
        <v>0</v>
      </c>
      <c r="C16" s="119">
        <v>0</v>
      </c>
      <c r="D16" s="119">
        <v>0</v>
      </c>
      <c r="E16" s="119">
        <v>0</v>
      </c>
      <c r="F16" s="119">
        <v>0</v>
      </c>
      <c r="G16" s="119">
        <v>0</v>
      </c>
    </row>
    <row r="17" spans="1:7" x14ac:dyDescent="0.25">
      <c r="A17" s="62" t="s">
        <v>442</v>
      </c>
      <c r="B17" s="119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</row>
    <row r="18" spans="1:7" x14ac:dyDescent="0.25">
      <c r="A18" s="62" t="s">
        <v>443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</row>
    <row r="19" spans="1:7" x14ac:dyDescent="0.25">
      <c r="A19" s="54" t="s">
        <v>444</v>
      </c>
      <c r="B19" s="119">
        <v>0</v>
      </c>
      <c r="C19" s="119">
        <v>20326744.949999999</v>
      </c>
      <c r="D19" s="119">
        <v>20326744.949999999</v>
      </c>
      <c r="E19" s="119">
        <v>20326744.949999999</v>
      </c>
      <c r="F19" s="119">
        <v>20326744.949999999</v>
      </c>
      <c r="G19" s="119">
        <v>0</v>
      </c>
    </row>
    <row r="20" spans="1:7" x14ac:dyDescent="0.25">
      <c r="A20" s="41"/>
      <c r="B20" s="120"/>
      <c r="C20" s="120"/>
      <c r="D20" s="120"/>
      <c r="E20" s="120"/>
      <c r="F20" s="120"/>
      <c r="G20" s="120"/>
    </row>
    <row r="21" spans="1:7" x14ac:dyDescent="0.25">
      <c r="A21" s="35" t="s">
        <v>445</v>
      </c>
      <c r="B21" s="117">
        <v>2027440671.1200001</v>
      </c>
      <c r="C21" s="117">
        <v>-3104002.0300000012</v>
      </c>
      <c r="D21" s="117">
        <v>2024336669.0900002</v>
      </c>
      <c r="E21" s="117">
        <v>1381100725.2</v>
      </c>
      <c r="F21" s="117">
        <v>1374335688.2</v>
      </c>
      <c r="G21" s="117">
        <v>643235943.88999999</v>
      </c>
    </row>
    <row r="22" spans="1:7" x14ac:dyDescent="0.25">
      <c r="A22" s="54" t="s">
        <v>435</v>
      </c>
      <c r="B22" s="118">
        <v>318159919.02999997</v>
      </c>
      <c r="C22" s="118">
        <v>-47019253.240000002</v>
      </c>
      <c r="D22" s="118">
        <v>271140665.79000002</v>
      </c>
      <c r="E22" s="118">
        <v>184825344.27000001</v>
      </c>
      <c r="F22" s="118">
        <v>183917549.31999999</v>
      </c>
      <c r="G22" s="119">
        <v>86315321.520000011</v>
      </c>
    </row>
    <row r="23" spans="1:7" x14ac:dyDescent="0.25">
      <c r="A23" s="54" t="s">
        <v>436</v>
      </c>
      <c r="B23" s="119">
        <v>1705754249.21</v>
      </c>
      <c r="C23" s="119">
        <v>40131361.210000001</v>
      </c>
      <c r="D23" s="119">
        <v>1745885610.4200001</v>
      </c>
      <c r="E23" s="119">
        <v>1190097796.8900001</v>
      </c>
      <c r="F23" s="119">
        <v>1184252468.8099999</v>
      </c>
      <c r="G23" s="119">
        <v>555787813.52999997</v>
      </c>
    </row>
    <row r="24" spans="1:7" x14ac:dyDescent="0.25">
      <c r="A24" s="54" t="s">
        <v>437</v>
      </c>
      <c r="B24" s="119">
        <v>3526502.88</v>
      </c>
      <c r="C24" s="119">
        <v>31967.819999999992</v>
      </c>
      <c r="D24" s="119">
        <v>3558470.7</v>
      </c>
      <c r="E24" s="119">
        <v>2425661.86</v>
      </c>
      <c r="F24" s="119">
        <v>2413747.8899999997</v>
      </c>
      <c r="G24" s="119">
        <v>1132808.8400000001</v>
      </c>
    </row>
    <row r="25" spans="1:7" x14ac:dyDescent="0.25">
      <c r="A25" s="62" t="s">
        <v>438</v>
      </c>
      <c r="B25" s="119">
        <v>605319.4</v>
      </c>
      <c r="C25" s="119">
        <v>90630.01</v>
      </c>
      <c r="D25" s="119">
        <v>695949.41</v>
      </c>
      <c r="E25" s="119">
        <v>474399.84</v>
      </c>
      <c r="F25" s="119">
        <v>472069.76</v>
      </c>
      <c r="G25" s="119">
        <v>221549.57</v>
      </c>
    </row>
    <row r="26" spans="1:7" x14ac:dyDescent="0.25">
      <c r="A26" s="62" t="s">
        <v>439</v>
      </c>
      <c r="B26" s="119">
        <v>2921183.48</v>
      </c>
      <c r="C26" s="119">
        <v>-58662.19</v>
      </c>
      <c r="D26" s="119">
        <v>2862521.29</v>
      </c>
      <c r="E26" s="119">
        <v>1951262.02</v>
      </c>
      <c r="F26" s="119">
        <v>1941678.13</v>
      </c>
      <c r="G26" s="119">
        <v>911259.27</v>
      </c>
    </row>
    <row r="27" spans="1:7" x14ac:dyDescent="0.25">
      <c r="A27" s="54" t="s">
        <v>440</v>
      </c>
      <c r="B27" s="119">
        <v>0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</row>
    <row r="28" spans="1:7" ht="30" x14ac:dyDescent="0.25">
      <c r="A28" s="55" t="s">
        <v>441</v>
      </c>
      <c r="B28" s="119">
        <v>0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</row>
    <row r="29" spans="1:7" x14ac:dyDescent="0.25">
      <c r="A29" s="62" t="s">
        <v>442</v>
      </c>
      <c r="B29" s="119">
        <v>0</v>
      </c>
      <c r="C29" s="119">
        <v>0</v>
      </c>
      <c r="D29" s="119">
        <v>0</v>
      </c>
      <c r="E29" s="119">
        <v>0</v>
      </c>
      <c r="F29" s="119">
        <v>0</v>
      </c>
      <c r="G29" s="119">
        <v>0</v>
      </c>
    </row>
    <row r="30" spans="1:7" x14ac:dyDescent="0.25">
      <c r="A30" s="62" t="s">
        <v>443</v>
      </c>
      <c r="B30" s="119">
        <v>0</v>
      </c>
      <c r="C30" s="119">
        <v>0</v>
      </c>
      <c r="D30" s="119">
        <v>0</v>
      </c>
      <c r="E30" s="119">
        <v>0</v>
      </c>
      <c r="F30" s="119">
        <v>0</v>
      </c>
      <c r="G30" s="119">
        <v>0</v>
      </c>
    </row>
    <row r="31" spans="1:7" x14ac:dyDescent="0.25">
      <c r="A31" s="54" t="s">
        <v>444</v>
      </c>
      <c r="B31" s="119">
        <v>0</v>
      </c>
      <c r="C31" s="119">
        <v>3751922.1799999997</v>
      </c>
      <c r="D31" s="119">
        <v>3751922.1799999997</v>
      </c>
      <c r="E31" s="119">
        <v>3751922.1799999997</v>
      </c>
      <c r="F31" s="119">
        <v>3751922.1799999997</v>
      </c>
      <c r="G31" s="119">
        <v>0</v>
      </c>
    </row>
    <row r="32" spans="1:7" x14ac:dyDescent="0.25">
      <c r="A32" s="41"/>
      <c r="B32" s="120"/>
      <c r="C32" s="120"/>
      <c r="D32" s="120"/>
      <c r="E32" s="120"/>
      <c r="F32" s="120"/>
      <c r="G32" s="120"/>
    </row>
    <row r="33" spans="1:7" ht="14.45" customHeight="1" x14ac:dyDescent="0.25">
      <c r="A33" s="3" t="s">
        <v>446</v>
      </c>
      <c r="B33" s="117">
        <f>B21+B9</f>
        <v>3250662014.3100004</v>
      </c>
      <c r="C33" s="117">
        <f t="shared" ref="C33:G33" si="0">C21+C9</f>
        <v>28702582.839999996</v>
      </c>
      <c r="D33" s="117">
        <f t="shared" si="0"/>
        <v>3279364597.1500001</v>
      </c>
      <c r="E33" s="117">
        <f t="shared" si="0"/>
        <v>2255033084.6800003</v>
      </c>
      <c r="F33" s="117">
        <f t="shared" si="0"/>
        <v>2244580475.1599998</v>
      </c>
      <c r="G33" s="117">
        <f t="shared" si="0"/>
        <v>1024331512.4699999</v>
      </c>
    </row>
    <row r="34" spans="1:7" ht="14.45" customHeight="1" x14ac:dyDescent="0.25">
      <c r="A34" s="51"/>
      <c r="B34" s="63"/>
      <c r="C34" s="63"/>
      <c r="D34" s="63"/>
      <c r="E34" s="63"/>
      <c r="F34" s="63"/>
      <c r="G34" s="6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 B20:F20 B32:F33" unlockedFormula="1"/>
    <ignoredError sqref="G20 G3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6" ma:contentTypeDescription="Crear nuevo documento." ma:contentTypeScope="" ma:versionID="160ad0c0bc82e6f226d6e018909770eb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76da30b876102ac133f25340fb5ed7e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9EBBC2-F909-4CE5-A4CD-8F7A86205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José Alejandro Campuzano Marmolejo</cp:lastModifiedBy>
  <cp:revision/>
  <dcterms:created xsi:type="dcterms:W3CDTF">2023-03-16T22:14:51Z</dcterms:created>
  <dcterms:modified xsi:type="dcterms:W3CDTF">2023-10-24T15:49:59Z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