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RF\Documents\2025\ASEG\2503 3er trimestre\OK\"/>
    </mc:Choice>
  </mc:AlternateContent>
  <xr:revisionPtr revIDLastSave="0" documentId="8_{68680747-1884-4D1C-A5AD-D138905B83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1" r:id="rId1"/>
  </sheets>
  <definedNames>
    <definedName name="_xlnm._FilterDatabase" localSheetId="0" hidden="1">PPI!$A$3:$Q$29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H10" i="1"/>
  <c r="I10" i="1"/>
  <c r="Q10" i="1"/>
  <c r="O10" i="1"/>
  <c r="N10" i="1"/>
  <c r="P10" i="1"/>
  <c r="Q4" i="1"/>
  <c r="P4" i="1"/>
  <c r="O4" i="1"/>
  <c r="N4" i="1"/>
  <c r="L9" i="1"/>
  <c r="L8" i="1"/>
  <c r="L7" i="1"/>
  <c r="L6" i="1"/>
  <c r="P6" i="1"/>
  <c r="L4" i="1"/>
  <c r="O6" i="1" l="1"/>
  <c r="N6" i="1"/>
  <c r="P5" i="1"/>
  <c r="Q9" i="1"/>
  <c r="Q8" i="1"/>
  <c r="Q7" i="1"/>
  <c r="Q6" i="1"/>
  <c r="Q5" i="1"/>
  <c r="H8" i="1"/>
  <c r="H9" i="1"/>
  <c r="H7" i="1"/>
  <c r="H6" i="1"/>
  <c r="H5" i="1"/>
  <c r="O9" i="1" l="1"/>
  <c r="N9" i="1"/>
  <c r="O8" i="1"/>
  <c r="N8" i="1"/>
  <c r="P8" i="1"/>
  <c r="O7" i="1"/>
  <c r="N7" i="1"/>
  <c r="P7" i="1"/>
  <c r="O5" i="1"/>
  <c r="N5" i="1"/>
  <c r="P9" i="1" l="1"/>
</calcChain>
</file>

<file path=xl/sharedStrings.xml><?xml version="1.0" encoding="utf-8"?>
<sst xmlns="http://schemas.openxmlformats.org/spreadsheetml/2006/main" count="58" uniqueCount="44">
  <si>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</si>
  <si>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</si>
  <si>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</si>
  <si>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</si>
  <si>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</si>
  <si>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</si>
  <si>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</si>
  <si>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</si>
  <si>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</si>
  <si>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</si>
  <si>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</si>
  <si>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</si>
  <si>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</si>
  <si>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</si>
  <si>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</si>
  <si>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</si>
  <si>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</si>
  <si>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</si>
  <si>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</si>
  <si>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</si>
  <si>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QA0730</t>
  </si>
  <si>
    <t>QA0655</t>
  </si>
  <si>
    <t>QB4096</t>
  </si>
  <si>
    <t>QB4097</t>
  </si>
  <si>
    <t>QB0975</t>
  </si>
  <si>
    <t>Campus León, Sede San Carlos</t>
  </si>
  <si>
    <t>Campus Irapuato-Salamanca, Sede Irapuato</t>
  </si>
  <si>
    <t>Campus León, Sede San Carlos
Campus Irapuato salamanca, Sede Palo Blanco
Campus Celaya Salvatierra, Sede Juan Pablo II</t>
  </si>
  <si>
    <t>Campus Guanajuato, Sede Noria Alta
Campus Irapuato Salamanca, Sedes Yuriria y Copal
Campus Celaya Salvatierra, Sedes Mutualismo y Juan Pablo II
Campus León, Sede Campestre</t>
  </si>
  <si>
    <t>Mejoramiento de Infraestructura en planteles del Colegio de Nivel Medio Superior de la Universidad de Guanajuato</t>
  </si>
  <si>
    <t>Equipamiento y mobiliario del Centro de Información, Módulo 1, Sede San Carlos, Campus León de la Universidad de Guanajuato (1ra etapa)</t>
  </si>
  <si>
    <t>Trabajos complementarios del Edificio de Laboratorios de Investigaciones y Posgrados y obras exteriores, Sede Copal del Campus Irapuato-Salamanca de la Universidad de Guanajuato (Quinta Etapa).</t>
  </si>
  <si>
    <t>Programa Institucional de Eficiencia Energética de la Universidad de Guanajuato</t>
  </si>
  <si>
    <t>Programa de Mantenimiento de Infraestructura Educativa de la Universidad de Guanajuato</t>
  </si>
  <si>
    <t>Trabajos complementarios en laboratorios y obras exteriores del complejo de Veterinaria sede Copal (Sexta Etapa)</t>
  </si>
  <si>
    <t>3ra Etapa de restructuración del Edificio "E" de la Escuela de Nivel Medio Superior Salamanca Unidad I</t>
  </si>
  <si>
    <t>21114AU01000000</t>
  </si>
  <si>
    <t>Universidad de Guanajuato</t>
  </si>
  <si>
    <t>Piezas instaladas</t>
  </si>
  <si>
    <t>Mesas de trabajo instaladas</t>
  </si>
  <si>
    <t>Obra terminada</t>
  </si>
  <si>
    <t>Metros cuadrados construidos</t>
  </si>
  <si>
    <t>Metros cuadrados intervenidos</t>
  </si>
  <si>
    <t>Universidad de Guanajuato
Programas y Proyectos de Inversión
Del 01/07/2025 al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</si>
</sst>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#,##0.000"/>
  </numFmts>
  <fonts count="8" x14ac:knownFonts="1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FA7D00"/>
      <name val="Arial"/>
      <family val="2"/>
      <scheme val="minor"/>
    </font>
    <font>
      <b/>
      <sz val="8"/>
      <color rgb="FF0070C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6" fillId="4" borderId="8" applyNumberFormat="0" applyAlignment="0" applyProtection="0"/>
  </cellStyleXfs>
  <cellXfs count="27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8" fontId="5" fillId="0" borderId="7" xfId="0" applyNumberFormat="1" applyFont="1" applyBorder="1" applyAlignment="1" applyProtection="1">
      <alignment horizontal="center" vertical="center" wrapText="1"/>
      <protection locked="0"/>
    </xf>
    <xf numFmtId="10" fontId="5" fillId="0" borderId="7" xfId="0" applyNumberFormat="1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164" fontId="5" fillId="0" borderId="7" xfId="0" applyNumberFormat="1" applyFont="1" applyBorder="1" applyAlignment="1" applyProtection="1">
      <alignment horizontal="center" vertical="center" wrapText="1"/>
      <protection locked="0"/>
    </xf>
    <xf numFmtId="10" fontId="7" fillId="4" borderId="8" xfId="1" applyNumberFormat="1" applyFont="1" applyAlignment="1" applyProtection="1">
      <alignment horizontal="center" vertical="center" wrapText="1"/>
      <protection locked="0"/>
    </xf>
    <xf numFmtId="8" fontId="7" fillId="4" borderId="8" xfId="1" applyNumberFormat="1" applyFont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2" fillId="0" borderId="4" xfId="0" applyFont="1" applyBorder="1"/>
    <xf numFmtId="0" fontId="2" fillId="0" borderId="3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Cálculo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E4" zoomScale="175" zoomScaleNormal="175" workbookViewId="0">
      <selection activeCell="J16" sqref="J16"/>
    </sheetView>
  </sheetViews>
  <sheetFormatPr baseColWidth="10" defaultColWidth="16.83203125" defaultRowHeight="15" customHeight="1" x14ac:dyDescent="0.2"/>
  <cols>
    <col min="1" max="1" width="19.83203125" customWidth="1"/>
    <col min="2" max="2" width="31.6640625" customWidth="1"/>
    <col min="3" max="3" width="16.1640625" customWidth="1"/>
    <col min="4" max="4" width="45" customWidth="1"/>
    <col min="5" max="5" width="19.1640625" customWidth="1"/>
    <col min="6" max="6" width="29.83203125" customWidth="1"/>
    <col min="7" max="9" width="16.33203125" customWidth="1"/>
    <col min="10" max="13" width="13.33203125" customWidth="1"/>
    <col min="14" max="14" width="11.83203125" customWidth="1"/>
    <col min="15" max="17" width="14.5" customWidth="1"/>
    <col min="18" max="26" width="12" customWidth="1"/>
  </cols>
  <sheetData>
    <row r="1" spans="1:26" ht="34.5" customHeight="1" x14ac:dyDescent="0.2">
      <c r="A1" s="19" t="s">
        <v>43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1"/>
      <c r="R1" s="1"/>
      <c r="S1" s="1"/>
      <c r="T1" s="1"/>
      <c r="U1" s="1"/>
      <c r="V1" s="1"/>
      <c r="W1" s="1"/>
      <c r="X1" s="1"/>
      <c r="Y1" s="1"/>
      <c r="Z1" s="1"/>
    </row>
    <row r="2" spans="1:26" ht="12.6" customHeight="1" x14ac:dyDescent="0.2">
      <c r="A2" s="2"/>
      <c r="B2" s="2"/>
      <c r="C2" s="2"/>
      <c r="D2" s="2"/>
      <c r="E2" s="2"/>
      <c r="F2" s="2"/>
      <c r="G2" s="22" t="s">
        <v>0</v>
      </c>
      <c r="H2" s="23"/>
      <c r="I2" s="24"/>
      <c r="J2" s="22" t="s">
        <v>1</v>
      </c>
      <c r="K2" s="23"/>
      <c r="L2" s="23"/>
      <c r="M2" s="24"/>
      <c r="N2" s="25" t="s">
        <v>2</v>
      </c>
      <c r="O2" s="26"/>
      <c r="P2" s="25" t="s">
        <v>3</v>
      </c>
      <c r="Q2" s="26"/>
      <c r="R2" s="1"/>
      <c r="S2" s="1"/>
      <c r="T2" s="1"/>
      <c r="U2" s="1"/>
      <c r="V2" s="1"/>
      <c r="W2" s="1"/>
      <c r="X2" s="1"/>
      <c r="Y2" s="1"/>
      <c r="Z2" s="1"/>
    </row>
    <row r="3" spans="1:26" ht="41.45" customHeight="1" x14ac:dyDescent="0.2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11</v>
      </c>
      <c r="L3" s="4" t="s">
        <v>14</v>
      </c>
      <c r="M3" s="4" t="s">
        <v>15</v>
      </c>
      <c r="N3" s="4" t="s">
        <v>16</v>
      </c>
      <c r="O3" s="4" t="s">
        <v>17</v>
      </c>
      <c r="P3" s="5" t="s">
        <v>18</v>
      </c>
      <c r="Q3" s="5" t="s">
        <v>19</v>
      </c>
      <c r="R3" s="1"/>
      <c r="S3" s="1"/>
      <c r="T3" s="1"/>
      <c r="U3" s="1"/>
      <c r="V3" s="1"/>
      <c r="W3" s="1"/>
      <c r="X3" s="1"/>
      <c r="Y3" s="1"/>
      <c r="Z3" s="1"/>
    </row>
    <row r="4" spans="1:26" ht="42.6" customHeight="1" x14ac:dyDescent="0.2">
      <c r="A4" s="7" t="s">
        <v>20</v>
      </c>
      <c r="B4" s="8" t="s">
        <v>25</v>
      </c>
      <c r="C4" s="7">
        <v>5000</v>
      </c>
      <c r="D4" s="15" t="s">
        <v>30</v>
      </c>
      <c r="E4" s="11" t="s">
        <v>36</v>
      </c>
      <c r="F4" s="12" t="s">
        <v>37</v>
      </c>
      <c r="G4" s="13">
        <v>1260222.67</v>
      </c>
      <c r="H4" s="13">
        <v>1260222.67</v>
      </c>
      <c r="I4" s="13">
        <v>0</v>
      </c>
      <c r="J4" s="12">
        <v>160</v>
      </c>
      <c r="K4" s="12">
        <v>166</v>
      </c>
      <c r="L4" s="16">
        <f>I4/H4</f>
        <v>0</v>
      </c>
      <c r="M4" s="9" t="s">
        <v>38</v>
      </c>
      <c r="N4" s="14">
        <f>I4/G4</f>
        <v>0</v>
      </c>
      <c r="O4" s="14">
        <f>I4/H4</f>
        <v>0</v>
      </c>
      <c r="P4" s="14">
        <f>L4/J4</f>
        <v>0</v>
      </c>
      <c r="Q4" s="14">
        <f>L4/K4</f>
        <v>0</v>
      </c>
      <c r="R4" s="1"/>
      <c r="S4" s="1"/>
      <c r="T4" s="1"/>
      <c r="U4" s="1"/>
      <c r="V4" s="1"/>
      <c r="W4" s="1"/>
      <c r="X4" s="1"/>
      <c r="Y4" s="1"/>
      <c r="Z4" s="1"/>
    </row>
    <row r="5" spans="1:26" ht="63.6" customHeight="1" x14ac:dyDescent="0.2">
      <c r="A5" s="7" t="s">
        <v>21</v>
      </c>
      <c r="B5" s="8" t="s">
        <v>26</v>
      </c>
      <c r="C5" s="7">
        <v>6270</v>
      </c>
      <c r="D5" s="15" t="s">
        <v>31</v>
      </c>
      <c r="E5" s="11" t="s">
        <v>36</v>
      </c>
      <c r="F5" s="12" t="s">
        <v>37</v>
      </c>
      <c r="G5" s="13">
        <v>1798117.26</v>
      </c>
      <c r="H5" s="13">
        <f>2998117.26+422175.47+136517.12</f>
        <v>3556809.8499999996</v>
      </c>
      <c r="I5" s="13">
        <v>0</v>
      </c>
      <c r="J5" s="12">
        <v>6</v>
      </c>
      <c r="K5" s="12">
        <v>6</v>
      </c>
      <c r="L5" s="16">
        <v>5</v>
      </c>
      <c r="M5" s="9" t="s">
        <v>39</v>
      </c>
      <c r="N5" s="14">
        <f t="shared" ref="N5:N8" si="0">I5/G5</f>
        <v>0</v>
      </c>
      <c r="O5" s="14">
        <f t="shared" ref="O5:O8" si="1">I5/H5</f>
        <v>0</v>
      </c>
      <c r="P5" s="14">
        <f>L5/J5</f>
        <v>0.83333333333333337</v>
      </c>
      <c r="Q5" s="14">
        <f t="shared" ref="Q5:Q9" si="2">L5/K5</f>
        <v>0.83333333333333337</v>
      </c>
      <c r="R5" s="1"/>
      <c r="S5" s="1"/>
      <c r="T5" s="1"/>
      <c r="U5" s="1"/>
      <c r="V5" s="1"/>
      <c r="W5" s="1"/>
      <c r="X5" s="1"/>
      <c r="Y5" s="1"/>
      <c r="Z5" s="1"/>
    </row>
    <row r="6" spans="1:26" ht="73.150000000000006" customHeight="1" x14ac:dyDescent="0.2">
      <c r="A6" s="7" t="s">
        <v>22</v>
      </c>
      <c r="B6" s="8" t="s">
        <v>27</v>
      </c>
      <c r="C6" s="7">
        <v>6220</v>
      </c>
      <c r="D6" s="15" t="s">
        <v>32</v>
      </c>
      <c r="E6" s="11" t="s">
        <v>36</v>
      </c>
      <c r="F6" s="12" t="s">
        <v>37</v>
      </c>
      <c r="G6" s="13">
        <v>17957000.690000001</v>
      </c>
      <c r="H6" s="13">
        <f>13757000.4+1937171.75</f>
        <v>15694172.15</v>
      </c>
      <c r="I6" s="13">
        <v>374796.54</v>
      </c>
      <c r="J6" s="12">
        <v>3</v>
      </c>
      <c r="K6" s="12">
        <v>3</v>
      </c>
      <c r="L6" s="16">
        <f>K6*0.005</f>
        <v>1.4999999999999999E-2</v>
      </c>
      <c r="M6" s="9" t="s">
        <v>40</v>
      </c>
      <c r="N6" s="14">
        <f>I6/G6</f>
        <v>2.0871889825605391E-2</v>
      </c>
      <c r="O6" s="14">
        <f>I6/H6</f>
        <v>2.3881255820173985E-2</v>
      </c>
      <c r="P6" s="14">
        <f>L6/J6</f>
        <v>5.0000000000000001E-3</v>
      </c>
      <c r="Q6" s="14">
        <f t="shared" si="2"/>
        <v>5.0000000000000001E-3</v>
      </c>
      <c r="R6" s="1"/>
      <c r="S6" s="1"/>
      <c r="T6" s="1"/>
      <c r="U6" s="1"/>
      <c r="V6" s="1"/>
      <c r="W6" s="1"/>
      <c r="X6" s="1"/>
      <c r="Y6" s="1"/>
      <c r="Z6" s="1"/>
    </row>
    <row r="7" spans="1:26" ht="100.15" customHeight="1" x14ac:dyDescent="0.2">
      <c r="A7" s="7" t="s">
        <v>23</v>
      </c>
      <c r="B7" s="8" t="s">
        <v>28</v>
      </c>
      <c r="C7" s="7">
        <v>6220</v>
      </c>
      <c r="D7" s="15" t="s">
        <v>33</v>
      </c>
      <c r="E7" s="11" t="s">
        <v>36</v>
      </c>
      <c r="F7" s="12" t="s">
        <v>37</v>
      </c>
      <c r="G7" s="13">
        <v>3384870</v>
      </c>
      <c r="H7" s="13">
        <f>5384870+1436700.21+745.22</f>
        <v>6822315.4299999997</v>
      </c>
      <c r="I7" s="13">
        <v>0</v>
      </c>
      <c r="J7" s="12">
        <v>9587.82</v>
      </c>
      <c r="K7" s="12">
        <v>9587.82</v>
      </c>
      <c r="L7" s="16">
        <f>K7*0.3854</f>
        <v>3695.1458280000002</v>
      </c>
      <c r="M7" s="9" t="s">
        <v>41</v>
      </c>
      <c r="N7" s="14">
        <f t="shared" si="0"/>
        <v>0</v>
      </c>
      <c r="O7" s="14">
        <f t="shared" si="1"/>
        <v>0</v>
      </c>
      <c r="P7" s="14">
        <f t="shared" ref="P7:P9" si="3">L7/J7</f>
        <v>0.38540000000000002</v>
      </c>
      <c r="Q7" s="14">
        <f t="shared" si="2"/>
        <v>0.38540000000000002</v>
      </c>
      <c r="R7" s="1"/>
      <c r="S7" s="1"/>
      <c r="T7" s="1"/>
      <c r="U7" s="1"/>
      <c r="V7" s="1"/>
      <c r="W7" s="1"/>
      <c r="X7" s="1"/>
      <c r="Y7" s="1"/>
      <c r="Z7" s="1"/>
    </row>
    <row r="8" spans="1:26" ht="35.450000000000003" customHeight="1" x14ac:dyDescent="0.2">
      <c r="A8" s="7" t="s">
        <v>21</v>
      </c>
      <c r="B8" s="8" t="s">
        <v>26</v>
      </c>
      <c r="C8" s="7">
        <v>6220</v>
      </c>
      <c r="D8" s="15" t="s">
        <v>34</v>
      </c>
      <c r="E8" s="11" t="s">
        <v>36</v>
      </c>
      <c r="F8" s="12" t="s">
        <v>37</v>
      </c>
      <c r="G8" s="13">
        <v>1492566.85</v>
      </c>
      <c r="H8" s="13">
        <f>2492567.14+1671664.42+311.56</f>
        <v>4164543.12</v>
      </c>
      <c r="I8" s="13">
        <v>0</v>
      </c>
      <c r="J8" s="12">
        <v>630</v>
      </c>
      <c r="K8" s="12">
        <v>630</v>
      </c>
      <c r="L8" s="16">
        <f>K8*0.3429</f>
        <v>216.02699999999999</v>
      </c>
      <c r="M8" s="9" t="s">
        <v>41</v>
      </c>
      <c r="N8" s="14">
        <f t="shared" si="0"/>
        <v>0</v>
      </c>
      <c r="O8" s="14">
        <f t="shared" si="1"/>
        <v>0</v>
      </c>
      <c r="P8" s="14">
        <f t="shared" si="3"/>
        <v>0.34289999999999998</v>
      </c>
      <c r="Q8" s="14">
        <f t="shared" si="2"/>
        <v>0.34289999999999998</v>
      </c>
      <c r="R8" s="1"/>
      <c r="S8" s="1"/>
      <c r="T8" s="1"/>
      <c r="U8" s="1"/>
      <c r="V8" s="1"/>
      <c r="W8" s="1"/>
      <c r="X8" s="1"/>
      <c r="Y8" s="1"/>
      <c r="Z8" s="1"/>
    </row>
    <row r="9" spans="1:26" ht="45" x14ac:dyDescent="0.2">
      <c r="A9" s="10" t="s">
        <v>24</v>
      </c>
      <c r="B9" s="8" t="s">
        <v>29</v>
      </c>
      <c r="C9" s="7">
        <v>6220</v>
      </c>
      <c r="D9" s="15" t="s">
        <v>35</v>
      </c>
      <c r="E9" s="11" t="s">
        <v>36</v>
      </c>
      <c r="F9" s="12" t="s">
        <v>37</v>
      </c>
      <c r="G9" s="13">
        <v>2459384</v>
      </c>
      <c r="H9" s="13">
        <f>2459384+519342.53+15475.21</f>
        <v>2994201.74</v>
      </c>
      <c r="I9" s="13">
        <v>0</v>
      </c>
      <c r="J9" s="12">
        <v>148</v>
      </c>
      <c r="K9" s="12">
        <v>148</v>
      </c>
      <c r="L9" s="16">
        <f>K9*0.08</f>
        <v>11.84</v>
      </c>
      <c r="M9" s="9" t="s">
        <v>42</v>
      </c>
      <c r="N9" s="14">
        <f>I9/G9</f>
        <v>0</v>
      </c>
      <c r="O9" s="14">
        <f>I9/H9</f>
        <v>0</v>
      </c>
      <c r="P9" s="14">
        <f t="shared" si="3"/>
        <v>0.08</v>
      </c>
      <c r="Q9" s="14">
        <f t="shared" si="2"/>
        <v>0.08</v>
      </c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2">
      <c r="A10" s="1"/>
      <c r="B10" s="1"/>
      <c r="C10" s="1"/>
      <c r="D10" s="1"/>
      <c r="E10" s="1"/>
      <c r="F10" s="1"/>
      <c r="G10" s="18">
        <f>SUM(G4:G9)</f>
        <v>28352161.470000003</v>
      </c>
      <c r="H10" s="18">
        <f>SUM(H4:H9)</f>
        <v>34492264.960000001</v>
      </c>
      <c r="I10" s="18">
        <f>SUM(I4:I9)</f>
        <v>374796.54</v>
      </c>
      <c r="J10" s="1"/>
      <c r="K10" s="1"/>
      <c r="L10" s="1"/>
      <c r="M10" s="1"/>
      <c r="N10" s="17">
        <f t="shared" ref="N10:O10" si="4">AVERAGE(N4:N9)</f>
        <v>3.4786483042675651E-3</v>
      </c>
      <c r="O10" s="17">
        <f t="shared" si="4"/>
        <v>3.9802093033623311E-3</v>
      </c>
      <c r="P10" s="17">
        <f>AVERAGE(P4:P9)</f>
        <v>0.2744388888888889</v>
      </c>
      <c r="Q10" s="17">
        <f t="shared" ref="Q10" si="5">AVERAGE(Q4:Q9)</f>
        <v>0.2744388888888889</v>
      </c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A3:Q29" xr:uid="{00000000-0009-0000-0000-000000000000}"/>
  <mergeCells count="5">
    <mergeCell ref="A1:Q1"/>
    <mergeCell ref="J2:M2"/>
    <mergeCell ref="P2:Q2"/>
    <mergeCell ref="N2:O2"/>
    <mergeCell ref="G2:I2"/>
  </mergeCells>
  <pageMargins left="0.7" right="0.7" top="0.75" bottom="0.75" header="0" footer="0"/>
  <pageSetup scale="42" orientation="landscape" r:id="rId1"/>
  <ignoredErrors>
    <ignoredError sqref="H5:H8 H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552183-7D40-4B7B-8EF9-6CE6F8004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2F589B-3FAC-4AC5-A63C-1EEB8B32130F}">
  <ds:schemaRefs>
    <ds:schemaRef ds:uri="http://www.w3.org/XML/1998/namespace"/>
    <ds:schemaRef ds:uri="0c865bf4-0f22-4e4d-b041-7b0c1657e5a8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6aa8a68a-ab09-4ac8-a697-fdce915bc567"/>
    <ds:schemaRef ds:uri="http://schemas.microsoft.com/office/2006/documentManagement/typ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DRF</cp:lastModifiedBy>
  <cp:revision/>
  <dcterms:created xsi:type="dcterms:W3CDTF">2024-04-08T20:30:24Z</dcterms:created>
  <dcterms:modified xsi:type="dcterms:W3CDTF">2025-10-23T16:27:55Z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