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0C6D88D4-67D2-4699-B331-C9B1CBEEFCC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d)" sheetId="10" r:id="rId7"/>
    <sheet name="Formato 6 b)" sheetId="8" r:id="rId8"/>
    <sheet name="Formato 6 c)" sheetId="9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7" l="1"/>
  <c r="G136" i="7"/>
  <c r="G134" i="7"/>
  <c r="G131" i="7"/>
  <c r="G128" i="7"/>
  <c r="G127" i="7"/>
  <c r="G122" i="7"/>
  <c r="G121" i="7"/>
  <c r="G120" i="7"/>
  <c r="G119" i="7"/>
  <c r="G118" i="7"/>
  <c r="G116" i="7"/>
  <c r="G115" i="7"/>
  <c r="G114" i="7"/>
  <c r="G101" i="7"/>
  <c r="G96" i="7"/>
  <c r="G61" i="7"/>
  <c r="G59" i="7"/>
  <c r="G56" i="7"/>
  <c r="G53" i="7"/>
  <c r="G47" i="7"/>
  <c r="G46" i="7"/>
  <c r="G45" i="7"/>
  <c r="G44" i="7"/>
  <c r="G43" i="7"/>
  <c r="G41" i="7"/>
  <c r="G40" i="7"/>
  <c r="G39" i="7"/>
  <c r="G26" i="7"/>
  <c r="G21" i="7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B6" i="20"/>
  <c r="A2" i="20"/>
  <c r="G7" i="19"/>
  <c r="G29" i="19" s="1"/>
  <c r="F7" i="19"/>
  <c r="E7" i="19"/>
  <c r="E29" i="19" s="1"/>
  <c r="D7" i="19"/>
  <c r="D29" i="19" s="1"/>
  <c r="C7" i="19"/>
  <c r="C29" i="19" s="1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0" i="20" l="1"/>
  <c r="F30" i="20"/>
  <c r="C31" i="16"/>
  <c r="B31" i="16"/>
  <c r="G28" i="22"/>
  <c r="E28" i="22"/>
  <c r="B29" i="19"/>
  <c r="F29" i="19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4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F75" i="6"/>
  <c r="F67" i="6"/>
  <c r="F59" i="6"/>
  <c r="F54" i="6"/>
  <c r="F65" i="6" s="1"/>
  <c r="F45" i="6"/>
  <c r="F37" i="6"/>
  <c r="F35" i="6"/>
  <c r="F41" i="6"/>
  <c r="E75" i="6"/>
  <c r="E67" i="6"/>
  <c r="E59" i="6"/>
  <c r="E54" i="6"/>
  <c r="E65" i="6" s="1"/>
  <c r="E45" i="6"/>
  <c r="E37" i="6"/>
  <c r="E35" i="6"/>
  <c r="D75" i="6"/>
  <c r="D67" i="6"/>
  <c r="D59" i="6"/>
  <c r="D54" i="6"/>
  <c r="D45" i="6"/>
  <c r="D37" i="6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37" i="6"/>
  <c r="C35" i="6"/>
  <c r="C41" i="6"/>
  <c r="B75" i="6"/>
  <c r="B67" i="6"/>
  <c r="B59" i="6"/>
  <c r="B54" i="6"/>
  <c r="B45" i="6"/>
  <c r="B37" i="6"/>
  <c r="B35" i="6"/>
  <c r="D70" i="5"/>
  <c r="D68" i="5"/>
  <c r="D64" i="5"/>
  <c r="D63" i="5"/>
  <c r="C70" i="5"/>
  <c r="C68" i="5"/>
  <c r="C64" i="5"/>
  <c r="C63" i="5"/>
  <c r="B68" i="5"/>
  <c r="B64" i="5"/>
  <c r="B63" i="5"/>
  <c r="D55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F79" i="2"/>
  <c r="E47" i="2"/>
  <c r="E59" i="2" s="1"/>
  <c r="E81" i="2" s="1"/>
  <c r="F47" i="2"/>
  <c r="F59" i="2" s="1"/>
  <c r="G62" i="7"/>
  <c r="G71" i="7"/>
  <c r="E29" i="8"/>
  <c r="E84" i="7"/>
  <c r="F29" i="8"/>
  <c r="C9" i="7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41" i="6"/>
  <c r="G37" i="6"/>
  <c r="F81" i="2" l="1"/>
  <c r="B70" i="6"/>
  <c r="E159" i="7"/>
  <c r="G77" i="9"/>
  <c r="E77" i="9"/>
  <c r="D77" i="9"/>
  <c r="B159" i="7"/>
  <c r="F159" i="7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53" i="5" l="1"/>
  <c r="D57" i="5" s="1"/>
  <c r="D59" i="5" s="1"/>
  <c r="D13" i="5"/>
  <c r="D21" i="5" s="1"/>
  <c r="D23" i="5" s="1"/>
  <c r="D25" i="5" s="1"/>
  <c r="D33" i="5" s="1"/>
</calcChain>
</file>

<file path=xl/sharedStrings.xml><?xml version="1.0" encoding="utf-8"?>
<sst xmlns="http://schemas.openxmlformats.org/spreadsheetml/2006/main" count="1023" uniqueCount="614">
  <si>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</si>
  <si>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</si>
  <si>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</si>
  <si>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</si>
  <si>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</si>
  <si>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</si>
  <si>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</si>
  <si>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</si>
  <si>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</si>
  <si>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</si>
  <si>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</si>
  <si>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</si>
  <si>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</si>
  <si>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</si>
  <si>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</si>
  <si>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</si>
  <si>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</si>
  <si>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</si>
  <si>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</si>
  <si>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</si>
  <si>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</si>
  <si>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</si>
  <si>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</si>
  <si>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</si>
  <si>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</si>
  <si>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</si>
  <si>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</si>
  <si>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</si>
  <si>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</si>
  <si>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</si>
  <si>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</si>
  <si>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</si>
  <si>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</si>
  <si>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</si>
  <si>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</si>
  <si>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</si>
  <si>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</si>
  <si>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</si>
  <si>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</si>
  <si>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</si>
  <si>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</si>
  <si>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</si>
  <si>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</si>
  <si>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</si>
  <si>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</si>
  <si>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</si>
  <si>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</si>
  <si>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</si>
  <si>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</si>
  <si>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</si>
  <si>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</si>
  <si>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</si>
  <si>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</si>
  <si>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</si>
  <si>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</si>
  <si>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</si>
  <si>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</si>
  <si>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</si>
  <si>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</si>
  <si>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</si>
  <si>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</si>
  <si>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</si>
  <si>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</si>
  <si>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</si>
  <si>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</si>
  <si>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</si>
  <si>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</si>
  <si>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</si>
  <si>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</si>
  <si>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</si>
  <si>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</si>
  <si>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</si>
  <si>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</si>
  <si>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</si>
  <si>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</si>
  <si>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</si>
  <si>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</si>
  <si>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</si>
  <si>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</si>
  <si>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</si>
  <si>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</si>
  <si>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</si>
  <si>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</si>
  <si>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</si>
  <si>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</si>
  <si>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</si>
  <si>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</si>
  <si>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</si>
  <si>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</si>
  <si>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</si>
  <si>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</si>
  <si>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</si>
  <si>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</si>
  <si>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</si>
  <si>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</si>
  <si>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</si>
  <si>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</si>
  <si>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</si>
  <si>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</si>
  <si>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</si>
  <si>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</si>
  <si>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</si>
  <si>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</si>
  <si>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</si>
  <si>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</si>
  <si>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</si>
  <si>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</si>
  <si>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</si>
  <si>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</si>
  <si>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</si>
  <si>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</si>
  <si>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</si>
  <si>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</si>
  <si>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</si>
  <si>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</si>
  <si>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</si>
  <si>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</si>
  <si>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</si>
  <si>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</si>
  <si>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</si>
  <si>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</si>
  <si>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</si>
  <si>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</si>
  <si>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</si>
  <si>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</si>
  <si>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</si>
  <si>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</si>
  <si>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</si>
  <si>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</si>
  <si>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</si>
  <si>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</si>
  <si>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</si>
  <si>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</si>
  <si>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</si>
  <si>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</si>
  <si>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</si>
  <si>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</si>
  <si>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</si>
  <si>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</si>
  <si>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</si>
  <si>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</si>
  <si>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</si>
  <si>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</si>
  <si>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</si>
  <si>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</si>
  <si>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</si>
  <si>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</si>
  <si>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</si>
  <si>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</si>
  <si>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</si>
  <si>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</si>
  <si>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</si>
  <si>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</si>
  <si>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</si>
  <si>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</si>
  <si>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</si>
  <si>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</si>
  <si>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</si>
  <si>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</si>
  <si>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</si>
  <si>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</si>
  <si>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</si>
  <si>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</si>
  <si>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</si>
  <si>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</si>
  <si>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</si>
  <si>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</si>
  <si>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</si>
  <si>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</si>
  <si>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</si>
  <si>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</si>
  <si>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</si>
  <si>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</si>
  <si>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</si>
  <si>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</si>
  <si>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</si>
  <si>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</si>
  <si>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</si>
  <si>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</si>
  <si>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</si>
  <si>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</si>
  <si>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</si>
  <si>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</si>
  <si>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</si>
  <si>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</si>
  <si>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</si>
  <si>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</si>
  <si>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</si>
  <si>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</si>
  <si>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</si>
  <si>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</si>
  <si>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</si>
  <si>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</si>
  <si>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</si>
  <si>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</si>
  <si>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</si>
  <si>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</si>
  <si>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</si>
  <si>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</si>
  <si>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</si>
  <si>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</si>
  <si>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</si>
  <si>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</si>
  <si>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</si>
  <si>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</si>
  <si>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</si>
  <si>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</si>
  <si>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</si>
  <si>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</si>
  <si>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</si>
  <si>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</si>
  <si>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</si>
  <si>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</si>
  <si>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</si>
  <si>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</si>
  <si>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</si>
  <si>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</si>
  <si>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</si>
  <si>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</si>
  <si>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</si>
  <si>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</si>
  <si>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</si>
  <si>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</si>
  <si>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</si>
  <si>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</si>
  <si>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</si>
  <si>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</si>
  <si>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</si>
  <si>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</si>
  <si>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</si>
  <si>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</si>
  <si>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</si>
  <si>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</si>
  <si>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</si>
  <si>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</si>
  <si>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</si>
  <si>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</si>
  <si>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</si>
  <si>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</si>
  <si>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</si>
  <si>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</si>
  <si>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</si>
  <si>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</si>
  <si>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</si>
  <si>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</si>
  <si>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</si>
  <si>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</si>
  <si>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</si>
  <si>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</si>
  <si>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</si>
  <si>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</si>
  <si>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</si>
  <si>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</si>
  <si>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</si>
  <si>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</si>
  <si>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</si>
  <si>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</si>
  <si>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</si>
  <si>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</si>
  <si>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</si>
  <si>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</si>
  <si>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</si>
  <si>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</si>
  <si>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</si>
  <si>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</si>
  <si>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</si>
  <si>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</si>
  <si>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</si>
  <si>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</si>
  <si>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</si>
  <si>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</si>
  <si>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</si>
  <si>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</si>
  <si>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</si>
  <si>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</si>
  <si>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</si>
  <si>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</si>
  <si>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</si>
  <si>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</si>
  <si>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</si>
  <si>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</si>
  <si>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</si>
  <si>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</si>
  <si>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</si>
  <si>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</si>
  <si>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</si>
  <si>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</si>
  <si>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</si>
  <si>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</si>
  <si>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</si>
  <si>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</si>
  <si>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</si>
  <si>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</si>
  <si>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</si>
  <si>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</si>
  <si>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</si>
  <si>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</si>
  <si>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</si>
  <si>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</si>
  <si>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</si>
  <si>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</si>
  <si>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</si>
  <si>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</si>
  <si>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</si>
  <si>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</si>
  <si>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</si>
  <si>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</si>
  <si>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</si>
  <si>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</si>
  <si>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</si>
  <si>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</si>
  <si>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</si>
  <si>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</si>
  <si>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</si>
  <si>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</si>
  <si>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</si>
  <si>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</si>
  <si>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</si>
  <si>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</si>
  <si>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</si>
  <si>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</si>
  <si>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</si>
  <si>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</si>
  <si>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</si>
  <si>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</si>
  <si>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</si>
  <si>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</si>
  <si>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</si>
  <si>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</si>
  <si>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</si>
  <si>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</si>
  <si>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</si>
  <si>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</si>
  <si>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</si>
  <si>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</si>
  <si>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</si>
  <si>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</si>
  <si>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</si>
  <si>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</si>
  <si>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</si>
  <si>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</si>
  <si>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</si>
  <si>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</si>
  <si>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</si>
  <si>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</si>
  <si>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</si>
  <si>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</si>
  <si>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</si>
  <si>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</si>
  <si>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</si>
  <si>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</si>
  <si>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</si>
  <si>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</si>
  <si>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</si>
  <si>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</si>
  <si>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</si>
  <si>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</si>
  <si>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</si>
  <si>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</si>
  <si>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</si>
  <si>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</si>
  <si>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</si>
  <si>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</si>
  <si>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</si>
  <si>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</si>
  <si>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</si>
  <si>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</si>
  <si>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</si>
  <si>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</si>
  <si>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</si>
  <si>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</si>
  <si>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</si>
  <si>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</si>
  <si>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</si>
  <si>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</si>
  <si>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</si>
  <si>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</si>
  <si>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</si>
  <si>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</si>
  <si>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</si>
  <si>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</si>
  <si>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</si>
  <si>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</si>
  <si>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</si>
  <si>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</si>
  <si>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</si>
  <si>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</si>
  <si>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</si>
  <si>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</si>
  <si>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</si>
  <si>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</si>
  <si>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</si>
  <si>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</si>
  <si>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</si>
  <si>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</si>
  <si>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</si>
  <si>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</si>
  <si>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</si>
  <si>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</si>
  <si>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</si>
  <si>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</si>
  <si>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</si>
  <si>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</si>
  <si>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</si>
  <si>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</si>
  <si>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</si>
  <si>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</si>
  <si>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</si>
  <si>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</si>
  <si>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</si>
  <si>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</si>
  <si>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</si>
  <si>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</si>
  <si>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</si>
  <si>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</si>
  <si>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</si>
  <si>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</si>
  <si>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</si>
  <si>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</si>
  <si>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</si>
  <si>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</si>
  <si>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</si>
  <si>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</si>
  <si>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</si>
  <si>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</si>
  <si>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</si>
  <si>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</si>
  <si>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</si>
  <si>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</si>
  <si>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</si>
  <si>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</si>
  <si>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</si>
  <si>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</si>
  <si>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</si>
  <si>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</si>
  <si>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</si>
  <si>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</si>
  <si>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</si>
  <si>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</si>
  <si>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</si>
  <si>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</si>
  <si>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</si>
  <si>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</si>
  <si>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</si>
  <si>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</si>
  <si>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</si>
  <si>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</si>
  <si>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</si>
  <si>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</si>
  <si>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</si>
  <si>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</si>
  <si>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</si>
  <si>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</si>
  <si>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</si>
  <si>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</si>
  <si>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</si>
  <si>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</si>
  <si>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</si>
  <si>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</si>
  <si>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</si>
  <si>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</si>
  <si>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</si>
  <si>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</si>
  <si>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</si>
  <si>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</si>
  <si>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</si>
  <si>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</si>
  <si>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</si>
  <si>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</si>
  <si>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</si>
  <si>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</si>
  <si>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</si>
  <si>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</si>
  <si>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</si>
  <si>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</si>
  <si>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</si>
  <si>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</si>
  <si>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</si>
  <si>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</si>
  <si>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</si>
  <si>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</si>
  <si>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</si>
  <si>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</si>
  <si>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</si>
  <si>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</si>
  <si>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</si>
  <si>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</si>
  <si>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</si>
  <si>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</si>
  <si>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</si>
  <si>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</si>
  <si>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</si>
  <si>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</si>
  <si>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</si>
  <si>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</si>
  <si>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</si>
  <si>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</si>
  <si>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</si>
  <si>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</si>
  <si>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</si>
  <si>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</si>
  <si>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</si>
  <si>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</si>
  <si>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</si>
  <si>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</si>
  <si>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</si>
  <si>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</si>
  <si>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</si>
  <si>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</si>
  <si>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</si>
  <si>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</si>
  <si>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</si>
  <si>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</si>
  <si>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</si>
  <si>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</si>
  <si>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</si>
  <si>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</si>
  <si>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</si>
  <si>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</si>
  <si>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</si>
  <si>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</si>
  <si>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</si>
  <si>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</si>
  <si>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</si>
  <si>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</si>
  <si>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</si>
  <si>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</si>
  <si>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</si>
  <si>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</si>
  <si>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</si>
  <si>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</si>
  <si>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</si>
  <si>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</si>
  <si>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</si>
  <si>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</si>
  <si>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</si>
  <si>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</si>
  <si>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</si>
  <si>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</si>
  <si>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</si>
  <si>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</si>
  <si>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</si>
  <si>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</si>
  <si>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</si>
  <si>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</si>
  <si>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</si>
  <si>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</si>
  <si>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</si>
  <si>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</si>
  <si>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</si>
  <si>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</si>
  <si>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</si>
  <si>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</si>
  <si>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</si>
  <si>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</si>
  <si>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</si>
  <si>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</si>
  <si>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</si>
  <si>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</si>
  <si>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</si>
  <si>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</si>
  <si>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</si>
  <si>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</si>
  <si>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</si>
  <si>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</si>
  <si>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</si>
  <si>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</si>
  <si>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</si>
  <si>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</si>
  <si>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</si>
  <si>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</si>
  <si>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</si>
  <si>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</si>
  <si>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</si>
  <si>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</si>
  <si>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</si>
  <si>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</si>
  <si>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</si>
  <si>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</si>
  <si>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</si>
  <si>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</si>
  <si>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</si>
  <si>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</si>
  <si>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</si>
  <si>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</si>
  <si>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</si>
  <si>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</si>
  <si>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</si>
  <si>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</si>
  <si>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</si>
  <si>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</si>
  <si>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</si>
  <si>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</si>
  <si>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2025 (c)</t>
  </si>
  <si>
    <t>2026 (d)</t>
  </si>
  <si>
    <t>2027 (d)</t>
  </si>
  <si>
    <t>2028 (d)</t>
  </si>
  <si>
    <t>2029 (d)</t>
  </si>
  <si>
    <t>2030 (d)</t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</si>
  <si>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</si>
  <si>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</si>
  <si>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</si>
  <si>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</si>
  <si>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</si>
  <si>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UNIVERSIDAD DE GUANAJUATO</t>
  </si>
  <si>
    <t>A. Universidad de Guanajuato AUGT Rectoria General</t>
  </si>
  <si>
    <t>B. Universidad de Guanajuato AUGT Campus Guanajuato</t>
  </si>
  <si>
    <t>C. Universidad de Guanajuato AUGT Campus León</t>
  </si>
  <si>
    <t>D. Universidad de Guanajuato AUGT Campus Irapuato-Salamanca</t>
  </si>
  <si>
    <t>E. Universidad de Guanajuato AUGT Campus Celaya-Salvatierra</t>
  </si>
  <si>
    <t>F. Universidad de Guanajuato AUGT Colegio de Nivel Medio Superior</t>
  </si>
  <si>
    <t>Del 1 de Enero al 30 de Septiembre de 2025 b)</t>
  </si>
  <si>
    <t>Al 31 de Diciembre de 2024 y al 30 de Septiembre de 2025 (b)</t>
  </si>
  <si>
    <t>a) NO APLICA, LA UG NO TIENE OBLIGACIONES EN APP's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</si>
</sst>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21" fillId="0" borderId="14" xfId="0" applyNumberFormat="1" applyFont="1" applyBorder="1" applyAlignment="1">
      <alignment horizontal="right" vertical="top"/>
    </xf>
    <xf numFmtId="4" fontId="21" fillId="0" borderId="8" xfId="0" applyNumberFormat="1" applyFont="1" applyBorder="1" applyAlignment="1">
      <alignment horizontal="right" vertical="center"/>
    </xf>
    <xf numFmtId="2" fontId="21" fillId="0" borderId="14" xfId="0" applyNumberFormat="1" applyFont="1" applyBorder="1" applyAlignment="1">
      <alignment horizontal="right" vertical="top"/>
    </xf>
    <xf numFmtId="2" fontId="21" fillId="0" borderId="8" xfId="0" applyNumberFormat="1" applyFont="1" applyBorder="1" applyAlignment="1">
      <alignment horizontal="right" vertical="center"/>
    </xf>
    <xf numFmtId="165" fontId="0" fillId="0" borderId="14" xfId="1" applyNumberFormat="1" applyFont="1" applyBorder="1" applyAlignment="1" applyProtection="1">
      <alignment vertical="center"/>
      <protection locked="0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2" width="17.28515625" bestFit="1" customWidth="1"/>
    <col min="3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6" t="s">
        <v>0</v>
      </c>
      <c r="B1" s="167"/>
      <c r="C1" s="167"/>
      <c r="D1" s="167"/>
      <c r="E1" s="167"/>
      <c r="F1" s="168"/>
    </row>
    <row r="2" spans="1:6" ht="15" customHeight="1" x14ac:dyDescent="0.25">
      <c r="A2" s="110" t="s">
        <v>604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612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887597927</v>
      </c>
      <c r="C9" s="47">
        <f>SUM(C10:C16)</f>
        <v>296652579</v>
      </c>
      <c r="D9" s="46" t="s">
        <v>12</v>
      </c>
      <c r="E9" s="47">
        <f>SUM(E10:E18)</f>
        <v>81505256</v>
      </c>
      <c r="F9" s="47">
        <f>SUM(F10:F18)</f>
        <v>148213880</v>
      </c>
    </row>
    <row r="10" spans="1:6" x14ac:dyDescent="0.25">
      <c r="A10" s="48" t="s">
        <v>13</v>
      </c>
      <c r="B10" s="47">
        <v>1454417</v>
      </c>
      <c r="C10" s="47">
        <v>1417</v>
      </c>
      <c r="D10" s="48" t="s">
        <v>14</v>
      </c>
      <c r="E10" s="47">
        <v>3552152</v>
      </c>
      <c r="F10" s="47">
        <v>17600552</v>
      </c>
    </row>
    <row r="11" spans="1:6" x14ac:dyDescent="0.25">
      <c r="A11" s="48" t="s">
        <v>15</v>
      </c>
      <c r="B11" s="47">
        <v>845074644</v>
      </c>
      <c r="C11" s="47">
        <v>267405925</v>
      </c>
      <c r="D11" s="48" t="s">
        <v>16</v>
      </c>
      <c r="E11" s="47">
        <v>26135701</v>
      </c>
      <c r="F11" s="47">
        <v>59415002</v>
      </c>
    </row>
    <row r="12" spans="1:6" x14ac:dyDescent="0.25">
      <c r="A12" s="48" t="s">
        <v>17</v>
      </c>
      <c r="B12" s="47">
        <v>1933920</v>
      </c>
      <c r="C12" s="47">
        <v>193337</v>
      </c>
      <c r="D12" s="48" t="s">
        <v>18</v>
      </c>
      <c r="E12" s="47">
        <v>2267065</v>
      </c>
      <c r="F12" s="47">
        <v>2668943</v>
      </c>
    </row>
    <row r="13" spans="1:6" x14ac:dyDescent="0.25">
      <c r="A13" s="48" t="s">
        <v>19</v>
      </c>
      <c r="B13" s="47">
        <v>21565491</v>
      </c>
      <c r="C13" s="47">
        <v>16387191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17569455</v>
      </c>
      <c r="C14" s="47">
        <v>12664709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39485865</v>
      </c>
      <c r="F16" s="47">
        <v>61265063</v>
      </c>
    </row>
    <row r="17" spans="1:6" x14ac:dyDescent="0.25">
      <c r="A17" s="46" t="s">
        <v>27</v>
      </c>
      <c r="B17" s="47">
        <f>SUM(B18:B24)</f>
        <v>193320955</v>
      </c>
      <c r="C17" s="47">
        <f>SUM(C18:C24)</f>
        <v>151825204</v>
      </c>
      <c r="D17" s="48" t="s">
        <v>28</v>
      </c>
      <c r="E17" s="47">
        <v>478657</v>
      </c>
      <c r="F17" s="47">
        <v>582046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9585816</v>
      </c>
      <c r="F18" s="47">
        <v>6682274</v>
      </c>
    </row>
    <row r="19" spans="1:6" x14ac:dyDescent="0.25">
      <c r="A19" s="48" t="s">
        <v>31</v>
      </c>
      <c r="B19" s="47">
        <v>173491540</v>
      </c>
      <c r="C19" s="47">
        <v>135074153</v>
      </c>
      <c r="D19" s="46" t="s">
        <v>32</v>
      </c>
      <c r="E19" s="47">
        <f>SUM(E20:E22)</f>
        <v>95658</v>
      </c>
      <c r="F19" s="47">
        <f>SUM(F20:F22)</f>
        <v>82158</v>
      </c>
    </row>
    <row r="20" spans="1:6" x14ac:dyDescent="0.25">
      <c r="A20" s="48" t="s">
        <v>33</v>
      </c>
      <c r="B20" s="47">
        <v>7465544</v>
      </c>
      <c r="C20" s="47">
        <v>5812099</v>
      </c>
      <c r="D20" s="48" t="s">
        <v>34</v>
      </c>
      <c r="E20" s="47">
        <v>94900</v>
      </c>
      <c r="F20" s="47">
        <v>81400</v>
      </c>
    </row>
    <row r="21" spans="1:6" x14ac:dyDescent="0.25">
      <c r="A21" s="48" t="s">
        <v>35</v>
      </c>
      <c r="B21" s="47">
        <v>333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758</v>
      </c>
      <c r="F22" s="47">
        <v>758</v>
      </c>
    </row>
    <row r="23" spans="1:6" x14ac:dyDescent="0.25">
      <c r="A23" s="48" t="s">
        <v>39</v>
      </c>
      <c r="B23" s="47">
        <v>12358555</v>
      </c>
      <c r="C23" s="47">
        <v>10938952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4983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42493535</v>
      </c>
      <c r="C25" s="47">
        <f>SUM(C26:C30)</f>
        <v>33610353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2306376</v>
      </c>
      <c r="C26" s="47">
        <v>280248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40187159</v>
      </c>
      <c r="C29" s="47">
        <v>33330105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691030</v>
      </c>
      <c r="F31" s="47">
        <f>SUM(F32:F37)</f>
        <v>691065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691030</v>
      </c>
      <c r="F36" s="47">
        <v>691065</v>
      </c>
    </row>
    <row r="37" spans="1:6" ht="14.45" customHeight="1" x14ac:dyDescent="0.25">
      <c r="A37" s="46" t="s">
        <v>67</v>
      </c>
      <c r="B37" s="47">
        <v>515513</v>
      </c>
      <c r="C37" s="47">
        <v>240360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-34872420</v>
      </c>
      <c r="C38" s="47">
        <f>SUM(C39:C40)</f>
        <v>-19444417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-34872420</v>
      </c>
      <c r="C39" s="47">
        <v>-19444417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981636</v>
      </c>
      <c r="C41" s="47">
        <f>SUM(C42:C45)</f>
        <v>1497135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981636</v>
      </c>
      <c r="C42" s="47">
        <v>1497135</v>
      </c>
      <c r="D42" s="46" t="s">
        <v>78</v>
      </c>
      <c r="E42" s="47">
        <f>SUM(E43:E45)</f>
        <v>35878099</v>
      </c>
      <c r="F42" s="47">
        <f>SUM(F43:F45)</f>
        <v>19034905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35878099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1090037146</v>
      </c>
      <c r="C47" s="4">
        <f>C9+C17+C25+C31+C37+C38+C41</f>
        <v>464381214</v>
      </c>
      <c r="D47" s="2" t="s">
        <v>86</v>
      </c>
      <c r="E47" s="4">
        <f>E9+E19+E23+E26+E27+E31+E38+E42</f>
        <v>118170043</v>
      </c>
      <c r="F47" s="4">
        <f>F9+F19+F23+F26+F27+F31+F38+F42</f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64">
        <v>1137004604</v>
      </c>
      <c r="C50" s="47">
        <v>883223082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164">
        <v>12476482</v>
      </c>
      <c r="C51" s="47">
        <v>8470440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164">
        <v>6474467761</v>
      </c>
      <c r="C52" s="47">
        <v>6403559845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164">
        <v>2306821030</v>
      </c>
      <c r="C53" s="47">
        <v>2261478352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164">
        <v>64202421</v>
      </c>
      <c r="C54" s="47">
        <v>68014187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164">
        <v>-3449412173</v>
      </c>
      <c r="C55" s="47">
        <v>-3112050038</v>
      </c>
      <c r="D55" s="50" t="s">
        <v>100</v>
      </c>
      <c r="E55" s="47">
        <v>1056692113</v>
      </c>
      <c r="F55" s="47">
        <v>806411341</v>
      </c>
    </row>
    <row r="56" spans="1:6" x14ac:dyDescent="0.25">
      <c r="A56" s="46" t="s">
        <v>101</v>
      </c>
      <c r="B56" s="164">
        <v>25292388</v>
      </c>
      <c r="C56" s="47">
        <v>25235826</v>
      </c>
      <c r="D56" s="45"/>
      <c r="E56" s="49"/>
      <c r="F56" s="49"/>
    </row>
    <row r="57" spans="1:6" x14ac:dyDescent="0.25">
      <c r="A57" s="46" t="s">
        <v>102</v>
      </c>
      <c r="B57" s="164">
        <v>0</v>
      </c>
      <c r="C57" s="47">
        <v>0</v>
      </c>
      <c r="D57" s="2" t="s">
        <v>103</v>
      </c>
      <c r="E57" s="4">
        <f>SUM(E50:E55)</f>
        <v>1056692113</v>
      </c>
      <c r="F57" s="4">
        <f>SUM(F50:F55)</f>
        <v>806411341</v>
      </c>
    </row>
    <row r="58" spans="1:6" x14ac:dyDescent="0.25">
      <c r="A58" s="46" t="s">
        <v>104</v>
      </c>
      <c r="B58" s="164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1174862156</v>
      </c>
      <c r="F59" s="4">
        <f>F47+F57</f>
        <v>974433349</v>
      </c>
    </row>
    <row r="60" spans="1:6" x14ac:dyDescent="0.25">
      <c r="A60" s="3" t="s">
        <v>106</v>
      </c>
      <c r="B60" s="4">
        <f>SUM(B50:B58)</f>
        <v>6570852513</v>
      </c>
      <c r="C60" s="4">
        <f>SUM(C50:C58)</f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7660889659</v>
      </c>
      <c r="C62" s="4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3576699592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110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111</v>
      </c>
      <c r="E65" s="47">
        <v>33058070</v>
      </c>
      <c r="F65" s="47">
        <v>26350639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2897457327</v>
      </c>
      <c r="F68" s="47">
        <f>SUM(F69:F73)</f>
        <v>2446016814</v>
      </c>
    </row>
    <row r="69" spans="1:6" x14ac:dyDescent="0.25">
      <c r="A69" s="53"/>
      <c r="B69" s="45"/>
      <c r="C69" s="45"/>
      <c r="D69" s="46" t="s">
        <v>114</v>
      </c>
      <c r="E69" s="47">
        <v>471755242</v>
      </c>
      <c r="F69" s="47">
        <v>5315356</v>
      </c>
    </row>
    <row r="70" spans="1:6" x14ac:dyDescent="0.25">
      <c r="A70" s="53"/>
      <c r="B70" s="45"/>
      <c r="C70" s="45"/>
      <c r="D70" s="46" t="s">
        <v>115</v>
      </c>
      <c r="E70" s="47">
        <v>-609426808</v>
      </c>
      <c r="F70" s="47">
        <v>-596687385</v>
      </c>
    </row>
    <row r="71" spans="1:6" x14ac:dyDescent="0.25">
      <c r="A71" s="53"/>
      <c r="B71" s="45"/>
      <c r="C71" s="45"/>
      <c r="D71" s="46" t="s">
        <v>116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-7511863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11870584</v>
      </c>
      <c r="F75" s="47">
        <f>F76+F77</f>
        <v>11870584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6486027503</v>
      </c>
      <c r="F79" s="4">
        <f>F63+F68+F75</f>
        <v>6027879559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7660889659</v>
      </c>
      <c r="F81" s="4">
        <f>F59+F79</f>
        <v>7002312908</v>
      </c>
    </row>
    <row r="82" spans="1:6" x14ac:dyDescent="0.25">
      <c r="A82" s="54"/>
      <c r="B82" s="55"/>
      <c r="C82" s="55"/>
      <c r="D82" s="55"/>
      <c r="E82" s="56"/>
      <c r="F82" s="56"/>
    </row>
    <row r="83" spans="1:6" x14ac:dyDescent="0.25">
      <c r="E83" s="165"/>
      <c r="F83" s="16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25 B38:C38 B41:C41 B43:C46 B59:C62 E19:F19 E23:F35 E37:F44 E46:F54 E56:F63 E67:F68 E74:F76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25" sqref="B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5" t="s">
        <v>446</v>
      </c>
      <c r="B1" s="167"/>
      <c r="C1" s="167"/>
      <c r="D1" s="167"/>
      <c r="E1" s="167"/>
      <c r="F1" s="167"/>
      <c r="G1" s="168"/>
    </row>
    <row r="2" spans="1:7" x14ac:dyDescent="0.25">
      <c r="A2" s="187" t="str">
        <f>'Formato 1'!A2</f>
        <v>UNIVERSIDAD DE GUANAJUATO</v>
      </c>
      <c r="B2" s="188"/>
      <c r="C2" s="188"/>
      <c r="D2" s="188"/>
      <c r="E2" s="188"/>
      <c r="F2" s="188"/>
      <c r="G2" s="189"/>
    </row>
    <row r="3" spans="1:7" x14ac:dyDescent="0.25">
      <c r="A3" s="184" t="s">
        <v>447</v>
      </c>
      <c r="B3" s="185"/>
      <c r="C3" s="185"/>
      <c r="D3" s="185"/>
      <c r="E3" s="185"/>
      <c r="F3" s="185"/>
      <c r="G3" s="186"/>
    </row>
    <row r="4" spans="1:7" x14ac:dyDescent="0.25">
      <c r="A4" s="184" t="s">
        <v>2</v>
      </c>
      <c r="B4" s="185"/>
      <c r="C4" s="185"/>
      <c r="D4" s="185"/>
      <c r="E4" s="185"/>
      <c r="F4" s="185"/>
      <c r="G4" s="186"/>
    </row>
    <row r="5" spans="1:7" x14ac:dyDescent="0.25">
      <c r="A5" s="179" t="s">
        <v>448</v>
      </c>
      <c r="B5" s="180"/>
      <c r="C5" s="180"/>
      <c r="D5" s="180"/>
      <c r="E5" s="180"/>
      <c r="F5" s="180"/>
      <c r="G5" s="181"/>
    </row>
    <row r="6" spans="1:7" ht="30" x14ac:dyDescent="0.25">
      <c r="A6" s="139" t="s">
        <v>449</v>
      </c>
      <c r="B6" s="7" t="s">
        <v>450</v>
      </c>
      <c r="C6" s="33" t="s">
        <v>451</v>
      </c>
      <c r="D6" s="33" t="s">
        <v>452</v>
      </c>
      <c r="E6" s="33" t="s">
        <v>453</v>
      </c>
      <c r="F6" s="33" t="s">
        <v>454</v>
      </c>
      <c r="G6" s="33" t="s">
        <v>455</v>
      </c>
    </row>
    <row r="7" spans="1:7" ht="15.75" customHeight="1" x14ac:dyDescent="0.25">
      <c r="A7" s="26" t="s">
        <v>456</v>
      </c>
      <c r="B7" s="119">
        <f>SUM(B8:B19)</f>
        <v>1967700760</v>
      </c>
      <c r="C7" s="119">
        <f t="shared" ref="C7:G7" si="0">SUM(C8:C19)</f>
        <v>2046408790.4000001</v>
      </c>
      <c r="D7" s="119">
        <f t="shared" si="0"/>
        <v>2148729229.9200001</v>
      </c>
      <c r="E7" s="119">
        <f t="shared" si="0"/>
        <v>2256165691.4099998</v>
      </c>
      <c r="F7" s="119">
        <f t="shared" si="0"/>
        <v>2368973975.9899998</v>
      </c>
      <c r="G7" s="119">
        <f t="shared" si="0"/>
        <v>2487422674.7818179</v>
      </c>
    </row>
    <row r="8" spans="1:7" x14ac:dyDescent="0.25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458</v>
      </c>
      <c r="B9" s="75">
        <v>59696452</v>
      </c>
      <c r="C9" s="75">
        <v>62084310.080000006</v>
      </c>
      <c r="D9" s="75">
        <v>65188525.579999998</v>
      </c>
      <c r="E9" s="75">
        <v>68447951.859999999</v>
      </c>
      <c r="F9" s="75">
        <v>71870349.459999993</v>
      </c>
      <c r="G9" s="75">
        <v>75463866.930000007</v>
      </c>
    </row>
    <row r="10" spans="1:7" x14ac:dyDescent="0.25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461</v>
      </c>
      <c r="B12" s="75">
        <v>7715000</v>
      </c>
      <c r="C12" s="75">
        <v>8023600</v>
      </c>
      <c r="D12" s="75">
        <v>8424780</v>
      </c>
      <c r="E12" s="75">
        <v>8846019</v>
      </c>
      <c r="F12" s="75">
        <v>9288319.9500000011</v>
      </c>
      <c r="G12" s="75">
        <v>9752735.9499999993</v>
      </c>
    </row>
    <row r="13" spans="1:7" x14ac:dyDescent="0.25">
      <c r="A13" s="58" t="s">
        <v>462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463</v>
      </c>
      <c r="B14" s="75">
        <v>398520930</v>
      </c>
      <c r="C14" s="75">
        <v>414461767.19999999</v>
      </c>
      <c r="D14" s="75">
        <v>435184855.56</v>
      </c>
      <c r="E14" s="75">
        <v>456944098.33999997</v>
      </c>
      <c r="F14" s="75">
        <v>479791303.25</v>
      </c>
      <c r="G14" s="75">
        <v>503780868.41000003</v>
      </c>
    </row>
    <row r="15" spans="1:7" x14ac:dyDescent="0.25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466</v>
      </c>
      <c r="B17" s="75">
        <v>1501768378</v>
      </c>
      <c r="C17" s="75">
        <v>1561839113.1200001</v>
      </c>
      <c r="D17" s="75">
        <v>1639931068.78</v>
      </c>
      <c r="E17" s="75">
        <v>1721927622.21</v>
      </c>
      <c r="F17" s="75">
        <v>1808024003.3299999</v>
      </c>
      <c r="G17" s="75">
        <v>1898425203.4918177</v>
      </c>
    </row>
    <row r="18" spans="1:7" x14ac:dyDescent="0.25">
      <c r="A18" s="58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469</v>
      </c>
      <c r="B20" s="75"/>
      <c r="C20" s="75"/>
      <c r="D20" s="75"/>
      <c r="E20" s="75"/>
      <c r="F20" s="75"/>
      <c r="G20" s="75"/>
    </row>
    <row r="21" spans="1:7" x14ac:dyDescent="0.25">
      <c r="A21" s="3" t="s">
        <v>470</v>
      </c>
      <c r="B21" s="119">
        <f>SUM(B22:B26)</f>
        <v>2443703899</v>
      </c>
      <c r="C21" s="119">
        <f t="shared" ref="C21:G21" si="1">SUM(C22:C26)</f>
        <v>2541452054.96</v>
      </c>
      <c r="D21" s="119">
        <f t="shared" si="1"/>
        <v>2643110137.1584001</v>
      </c>
      <c r="E21" s="119">
        <f t="shared" si="1"/>
        <v>2748834542.6399999</v>
      </c>
      <c r="F21" s="119">
        <f t="shared" si="1"/>
        <v>2858787924.3499999</v>
      </c>
      <c r="G21" s="119">
        <f t="shared" si="1"/>
        <v>2973139441.3245468</v>
      </c>
    </row>
    <row r="22" spans="1:7" x14ac:dyDescent="0.25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474</v>
      </c>
      <c r="B25" s="76">
        <v>2443703899</v>
      </c>
      <c r="C25" s="76">
        <v>2541452054.96</v>
      </c>
      <c r="D25" s="76">
        <v>2643110137.1584001</v>
      </c>
      <c r="E25" s="76">
        <v>2748834542.6399999</v>
      </c>
      <c r="F25" s="76">
        <v>2858787924.3499999</v>
      </c>
      <c r="G25" s="76">
        <v>2973139441.3245468</v>
      </c>
    </row>
    <row r="26" spans="1:7" x14ac:dyDescent="0.25">
      <c r="A26" s="59" t="s">
        <v>475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469</v>
      </c>
      <c r="B27" s="76"/>
      <c r="C27" s="76"/>
      <c r="D27" s="76"/>
      <c r="E27" s="76"/>
      <c r="F27" s="76"/>
      <c r="G27" s="76"/>
    </row>
    <row r="28" spans="1:7" x14ac:dyDescent="0.25">
      <c r="A28" s="3" t="s">
        <v>476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469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478</v>
      </c>
      <c r="B31" s="119">
        <f>B21+B7+B28</f>
        <v>4411404659</v>
      </c>
      <c r="C31" s="119">
        <f t="shared" ref="C31:G31" si="3">C21+C7+C28</f>
        <v>4587860845.3600006</v>
      </c>
      <c r="D31" s="119">
        <f t="shared" si="3"/>
        <v>4791839367.0783997</v>
      </c>
      <c r="E31" s="119">
        <f t="shared" si="3"/>
        <v>5005000234.0499992</v>
      </c>
      <c r="F31" s="119">
        <f t="shared" si="3"/>
        <v>5227761900.3400002</v>
      </c>
      <c r="G31" s="119">
        <f t="shared" si="3"/>
        <v>5460562116.1063652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296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4 B26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E39" sqref="E3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5" t="s">
        <v>481</v>
      </c>
      <c r="B1" s="167"/>
      <c r="C1" s="167"/>
      <c r="D1" s="167"/>
      <c r="E1" s="167"/>
      <c r="F1" s="167"/>
      <c r="G1" s="168"/>
    </row>
    <row r="2" spans="1:7" x14ac:dyDescent="0.25">
      <c r="A2" s="187" t="str">
        <f>'Formato 1'!A2</f>
        <v>UNIVERSIDAD DE GUANAJUATO</v>
      </c>
      <c r="B2" s="188"/>
      <c r="C2" s="188"/>
      <c r="D2" s="188"/>
      <c r="E2" s="188"/>
      <c r="F2" s="188"/>
      <c r="G2" s="189"/>
    </row>
    <row r="3" spans="1:7" x14ac:dyDescent="0.25">
      <c r="A3" s="184" t="s">
        <v>482</v>
      </c>
      <c r="B3" s="185"/>
      <c r="C3" s="185"/>
      <c r="D3" s="185"/>
      <c r="E3" s="185"/>
      <c r="F3" s="185"/>
      <c r="G3" s="186"/>
    </row>
    <row r="4" spans="1:7" x14ac:dyDescent="0.25">
      <c r="A4" s="184" t="s">
        <v>2</v>
      </c>
      <c r="B4" s="185"/>
      <c r="C4" s="185"/>
      <c r="D4" s="185"/>
      <c r="E4" s="185"/>
      <c r="F4" s="185"/>
      <c r="G4" s="186"/>
    </row>
    <row r="5" spans="1:7" x14ac:dyDescent="0.25">
      <c r="A5" s="179" t="s">
        <v>448</v>
      </c>
      <c r="B5" s="180"/>
      <c r="C5" s="180"/>
      <c r="D5" s="180"/>
      <c r="E5" s="180"/>
      <c r="F5" s="180"/>
      <c r="G5" s="181"/>
    </row>
    <row r="6" spans="1:7" x14ac:dyDescent="0.25">
      <c r="A6" s="139" t="s">
        <v>449</v>
      </c>
      <c r="B6" s="7" t="s">
        <v>593</v>
      </c>
      <c r="C6" s="33" t="s">
        <v>594</v>
      </c>
      <c r="D6" s="33" t="s">
        <v>595</v>
      </c>
      <c r="E6" s="33" t="s">
        <v>596</v>
      </c>
      <c r="F6" s="33" t="s">
        <v>597</v>
      </c>
      <c r="G6" s="33" t="s">
        <v>598</v>
      </c>
    </row>
    <row r="7" spans="1:7" ht="15.75" customHeight="1" x14ac:dyDescent="0.25">
      <c r="A7" s="26" t="s">
        <v>483</v>
      </c>
      <c r="B7" s="119">
        <f t="shared" ref="B7:G7" si="0">SUM(B8:B16)</f>
        <v>1967700759.9999959</v>
      </c>
      <c r="C7" s="119">
        <f t="shared" si="0"/>
        <v>2026731782.8000002</v>
      </c>
      <c r="D7" s="119">
        <f t="shared" si="0"/>
        <v>2087533736.2700002</v>
      </c>
      <c r="E7" s="119">
        <f t="shared" si="0"/>
        <v>2150159748.3700004</v>
      </c>
      <c r="F7" s="119">
        <f t="shared" si="0"/>
        <v>2214664540.8100004</v>
      </c>
      <c r="G7" s="119">
        <f t="shared" si="0"/>
        <v>2281104477.0499997</v>
      </c>
    </row>
    <row r="8" spans="1:7" x14ac:dyDescent="0.25">
      <c r="A8" s="58" t="s">
        <v>484</v>
      </c>
      <c r="B8" s="75">
        <v>1515151400.8699961</v>
      </c>
      <c r="C8" s="160">
        <v>1560605942.9000001</v>
      </c>
      <c r="D8" s="160">
        <v>1607424121.1800001</v>
      </c>
      <c r="E8" s="160">
        <v>1655646844.8199999</v>
      </c>
      <c r="F8" s="160">
        <v>1705316250.1600001</v>
      </c>
      <c r="G8" s="160">
        <v>1756475737.6700001</v>
      </c>
    </row>
    <row r="9" spans="1:7" ht="15.75" customHeight="1" x14ac:dyDescent="0.25">
      <c r="A9" s="58" t="s">
        <v>485</v>
      </c>
      <c r="B9" s="75">
        <v>77678001.64000003</v>
      </c>
      <c r="C9" s="160">
        <v>80008341.680000007</v>
      </c>
      <c r="D9" s="160">
        <v>82408591.930000007</v>
      </c>
      <c r="E9" s="160">
        <v>84880849.689999998</v>
      </c>
      <c r="F9" s="160">
        <v>87427275.180000007</v>
      </c>
      <c r="G9" s="160">
        <v>90050093.439999998</v>
      </c>
    </row>
    <row r="10" spans="1:7" x14ac:dyDescent="0.25">
      <c r="A10" s="58" t="s">
        <v>486</v>
      </c>
      <c r="B10" s="75">
        <v>243654370.85999987</v>
      </c>
      <c r="C10" s="160">
        <v>250964002</v>
      </c>
      <c r="D10" s="160">
        <v>258492922.06</v>
      </c>
      <c r="E10" s="160">
        <v>266247709.72</v>
      </c>
      <c r="F10" s="160">
        <v>274235141.00999999</v>
      </c>
      <c r="G10" s="160">
        <v>282462195.24000001</v>
      </c>
    </row>
    <row r="11" spans="1:7" x14ac:dyDescent="0.25">
      <c r="A11" s="58" t="s">
        <v>487</v>
      </c>
      <c r="B11" s="75">
        <v>79510009.560000017</v>
      </c>
      <c r="C11" s="160">
        <v>81895309.849999994</v>
      </c>
      <c r="D11" s="160">
        <v>84352169.140000001</v>
      </c>
      <c r="E11" s="160">
        <v>86882734.219999999</v>
      </c>
      <c r="F11" s="160">
        <v>89489216.239999995</v>
      </c>
      <c r="G11" s="160">
        <v>92173892.730000004</v>
      </c>
    </row>
    <row r="12" spans="1:7" x14ac:dyDescent="0.25">
      <c r="A12" s="58" t="s">
        <v>488</v>
      </c>
      <c r="B12" s="75">
        <v>42977314.219999999</v>
      </c>
      <c r="C12" s="160">
        <v>44266633.640000001</v>
      </c>
      <c r="D12" s="160">
        <v>45594632.649999999</v>
      </c>
      <c r="E12" s="160">
        <v>46962471.630000003</v>
      </c>
      <c r="F12" s="160">
        <v>48371345.780000001</v>
      </c>
      <c r="G12" s="160">
        <v>49822486.159999996</v>
      </c>
    </row>
    <row r="13" spans="1:7" x14ac:dyDescent="0.25">
      <c r="A13" s="58" t="s">
        <v>489</v>
      </c>
      <c r="B13" s="75">
        <v>8729662.8499999996</v>
      </c>
      <c r="C13" s="160">
        <v>8991552.7300000004</v>
      </c>
      <c r="D13" s="160">
        <v>9261299.3100000005</v>
      </c>
      <c r="E13" s="160">
        <v>9539138.2899999991</v>
      </c>
      <c r="F13" s="160">
        <v>9825312.4399999995</v>
      </c>
      <c r="G13" s="160">
        <v>10120071.810000001</v>
      </c>
    </row>
    <row r="14" spans="1:7" x14ac:dyDescent="0.25">
      <c r="A14" s="59" t="s">
        <v>490</v>
      </c>
      <c r="B14" s="75">
        <v>0</v>
      </c>
      <c r="C14" s="160">
        <v>0</v>
      </c>
      <c r="D14" s="160">
        <v>0</v>
      </c>
      <c r="E14" s="160">
        <v>0</v>
      </c>
      <c r="F14" s="160">
        <v>0</v>
      </c>
      <c r="G14" s="160">
        <v>0</v>
      </c>
    </row>
    <row r="15" spans="1:7" x14ac:dyDescent="0.25">
      <c r="A15" s="58" t="s">
        <v>491</v>
      </c>
      <c r="B15" s="75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</row>
    <row r="16" spans="1:7" x14ac:dyDescent="0.25">
      <c r="A16" s="58" t="s">
        <v>492</v>
      </c>
      <c r="B16" s="75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493</v>
      </c>
      <c r="B18" s="119">
        <f>SUM(B19:B27)</f>
        <v>2443703898.6099992</v>
      </c>
      <c r="C18" s="119">
        <f t="shared" ref="C18:G18" si="1">SUM(C19:C27)</f>
        <v>2517015015.5700002</v>
      </c>
      <c r="D18" s="119">
        <f t="shared" si="1"/>
        <v>2592525466.04</v>
      </c>
      <c r="E18" s="119">
        <f t="shared" si="1"/>
        <v>2670301230.0300002</v>
      </c>
      <c r="F18" s="119">
        <f t="shared" si="1"/>
        <v>2750410266.9199996</v>
      </c>
      <c r="G18" s="119">
        <f t="shared" si="1"/>
        <v>2832922574.9300003</v>
      </c>
    </row>
    <row r="19" spans="1:7" x14ac:dyDescent="0.25">
      <c r="A19" s="58" t="s">
        <v>484</v>
      </c>
      <c r="B19" s="76">
        <v>2220142895.7999988</v>
      </c>
      <c r="C19" s="161">
        <v>2286747182.6700001</v>
      </c>
      <c r="D19" s="161">
        <v>2355349598.1500001</v>
      </c>
      <c r="E19" s="161">
        <v>2426010086.0999999</v>
      </c>
      <c r="F19" s="161">
        <v>2498790388.6799998</v>
      </c>
      <c r="G19" s="161">
        <v>2573754100.3400002</v>
      </c>
    </row>
    <row r="20" spans="1:7" x14ac:dyDescent="0.25">
      <c r="A20" s="58" t="s">
        <v>485</v>
      </c>
      <c r="B20" s="76">
        <v>40908495.649999999</v>
      </c>
      <c r="C20" s="161">
        <v>42135750.520000003</v>
      </c>
      <c r="D20" s="161">
        <v>43399823.039999999</v>
      </c>
      <c r="E20" s="161">
        <v>44701817.729999997</v>
      </c>
      <c r="F20" s="161">
        <v>46042872.259999998</v>
      </c>
      <c r="G20" s="161">
        <v>47424158.43</v>
      </c>
    </row>
    <row r="21" spans="1:7" x14ac:dyDescent="0.25">
      <c r="A21" s="58" t="s">
        <v>486</v>
      </c>
      <c r="B21" s="76">
        <v>149974657.55000001</v>
      </c>
      <c r="C21" s="161">
        <v>154473897.28</v>
      </c>
      <c r="D21" s="161">
        <v>159108114.19999999</v>
      </c>
      <c r="E21" s="161">
        <v>163881357.63</v>
      </c>
      <c r="F21" s="161">
        <v>168797798.34999999</v>
      </c>
      <c r="G21" s="161">
        <v>173861732.30000001</v>
      </c>
    </row>
    <row r="22" spans="1:7" x14ac:dyDescent="0.25">
      <c r="A22" s="58" t="s">
        <v>487</v>
      </c>
      <c r="B22" s="76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</row>
    <row r="23" spans="1:7" x14ac:dyDescent="0.25">
      <c r="A23" s="59" t="s">
        <v>488</v>
      </c>
      <c r="B23" s="76">
        <v>11000000</v>
      </c>
      <c r="C23" s="161">
        <v>11330000</v>
      </c>
      <c r="D23" s="161">
        <v>11669900</v>
      </c>
      <c r="E23" s="161">
        <v>12019997</v>
      </c>
      <c r="F23" s="161">
        <v>12380596.91</v>
      </c>
      <c r="G23" s="161">
        <v>12752014.82</v>
      </c>
    </row>
    <row r="24" spans="1:7" x14ac:dyDescent="0.25">
      <c r="A24" s="59" t="s">
        <v>489</v>
      </c>
      <c r="B24" s="76">
        <v>21677849.609999999</v>
      </c>
      <c r="C24" s="161">
        <v>22328185.100000001</v>
      </c>
      <c r="D24" s="161">
        <v>22998030.649999999</v>
      </c>
      <c r="E24" s="161">
        <v>23687971.57</v>
      </c>
      <c r="F24" s="161">
        <v>24398610.719999999</v>
      </c>
      <c r="G24" s="161">
        <v>25130569.039999999</v>
      </c>
    </row>
    <row r="25" spans="1:7" x14ac:dyDescent="0.25">
      <c r="A25" s="59" t="s">
        <v>490</v>
      </c>
      <c r="B25" s="76">
        <v>0</v>
      </c>
      <c r="C25" s="161">
        <v>0</v>
      </c>
      <c r="D25" s="161">
        <v>0</v>
      </c>
      <c r="E25" s="161">
        <v>0</v>
      </c>
      <c r="F25" s="161">
        <v>0</v>
      </c>
      <c r="G25" s="161">
        <v>0</v>
      </c>
    </row>
    <row r="26" spans="1:7" x14ac:dyDescent="0.25">
      <c r="A26" s="59" t="s">
        <v>494</v>
      </c>
      <c r="B26" s="76">
        <v>0</v>
      </c>
      <c r="C26" s="161">
        <v>0</v>
      </c>
      <c r="D26" s="161">
        <v>0</v>
      </c>
      <c r="E26" s="161">
        <v>0</v>
      </c>
      <c r="F26" s="161">
        <v>0</v>
      </c>
      <c r="G26" s="161">
        <v>0</v>
      </c>
    </row>
    <row r="27" spans="1:7" x14ac:dyDescent="0.25">
      <c r="A27" s="59" t="s">
        <v>492</v>
      </c>
      <c r="B27" s="76">
        <v>0</v>
      </c>
      <c r="C27" s="161">
        <v>0</v>
      </c>
      <c r="D27" s="161">
        <v>0</v>
      </c>
      <c r="E27" s="161">
        <v>0</v>
      </c>
      <c r="F27" s="161">
        <v>0</v>
      </c>
      <c r="G27" s="161">
        <v>0</v>
      </c>
    </row>
    <row r="28" spans="1:7" x14ac:dyDescent="0.25">
      <c r="A28" s="45" t="s">
        <v>469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495</v>
      </c>
      <c r="B29" s="119">
        <f>B18+B7</f>
        <v>4411404658.6099949</v>
      </c>
      <c r="C29" s="119">
        <f t="shared" ref="C29:G29" si="2">C18+C7</f>
        <v>4543746798.3700008</v>
      </c>
      <c r="D29" s="119">
        <f t="shared" si="2"/>
        <v>4680059202.3100004</v>
      </c>
      <c r="E29" s="119">
        <f t="shared" si="2"/>
        <v>4820460978.4000006</v>
      </c>
      <c r="F29" s="119">
        <f t="shared" si="2"/>
        <v>4965074807.7299995</v>
      </c>
      <c r="G29" s="119">
        <f t="shared" si="2"/>
        <v>5114027051.9799995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18 B28:G29 B19:B27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16" sqref="A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5" t="s">
        <v>496</v>
      </c>
      <c r="B1" s="167"/>
      <c r="C1" s="167"/>
      <c r="D1" s="167"/>
      <c r="E1" s="167"/>
      <c r="F1" s="167"/>
      <c r="G1" s="168"/>
    </row>
    <row r="2" spans="1:7" x14ac:dyDescent="0.25">
      <c r="A2" s="187" t="str">
        <f>'Formato 1'!A2</f>
        <v>UNIVERSIDAD DE GUANAJUATO</v>
      </c>
      <c r="B2" s="188"/>
      <c r="C2" s="188"/>
      <c r="D2" s="188"/>
      <c r="E2" s="188"/>
      <c r="F2" s="188"/>
      <c r="G2" s="189"/>
    </row>
    <row r="3" spans="1:7" x14ac:dyDescent="0.25">
      <c r="A3" s="184" t="s">
        <v>497</v>
      </c>
      <c r="B3" s="185"/>
      <c r="C3" s="185"/>
      <c r="D3" s="185"/>
      <c r="E3" s="185"/>
      <c r="F3" s="185"/>
      <c r="G3" s="186"/>
    </row>
    <row r="4" spans="1:7" x14ac:dyDescent="0.25">
      <c r="A4" s="184" t="s">
        <v>2</v>
      </c>
      <c r="B4" s="185"/>
      <c r="C4" s="185"/>
      <c r="D4" s="185"/>
      <c r="E4" s="185"/>
      <c r="F4" s="185"/>
      <c r="G4" s="186"/>
    </row>
    <row r="5" spans="1:7" ht="30" x14ac:dyDescent="0.25">
      <c r="A5" s="139" t="s">
        <v>498</v>
      </c>
      <c r="B5" s="7" t="s">
        <v>499</v>
      </c>
      <c r="C5" s="33" t="s">
        <v>500</v>
      </c>
      <c r="D5" s="33" t="s">
        <v>501</v>
      </c>
      <c r="E5" s="33" t="s">
        <v>502</v>
      </c>
      <c r="F5" s="33" t="s">
        <v>503</v>
      </c>
      <c r="G5" s="33" t="s">
        <v>504</v>
      </c>
    </row>
    <row r="6" spans="1:7" ht="15.75" customHeight="1" x14ac:dyDescent="0.25">
      <c r="A6" s="26" t="s">
        <v>505</v>
      </c>
      <c r="B6" s="119">
        <f>SUM(B7:B18)</f>
        <v>1436299413.01</v>
      </c>
      <c r="C6" s="119">
        <f t="shared" ref="C6:G6" si="0">SUM(C7:C18)</f>
        <v>1452633285.8600001</v>
      </c>
      <c r="D6" s="119">
        <f t="shared" si="0"/>
        <v>1569396609.7999997</v>
      </c>
      <c r="E6" s="119">
        <f t="shared" si="0"/>
        <v>1785362562</v>
      </c>
      <c r="F6" s="119">
        <f t="shared" si="0"/>
        <v>1872705576.9299998</v>
      </c>
      <c r="G6" s="119">
        <f t="shared" si="0"/>
        <v>0</v>
      </c>
    </row>
    <row r="7" spans="1:7" x14ac:dyDescent="0.25">
      <c r="A7" s="58" t="s">
        <v>457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458</v>
      </c>
      <c r="B8" s="75">
        <v>46905403.090000004</v>
      </c>
      <c r="C8" s="75">
        <v>49250911.829999998</v>
      </c>
      <c r="D8" s="75">
        <v>50921515.719999999</v>
      </c>
      <c r="E8" s="75">
        <v>53075923.619999997</v>
      </c>
      <c r="F8" s="75">
        <v>55022564.689999998</v>
      </c>
      <c r="G8" s="75">
        <v>0</v>
      </c>
    </row>
    <row r="9" spans="1:7" x14ac:dyDescent="0.25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461</v>
      </c>
      <c r="B11" s="75">
        <v>0</v>
      </c>
      <c r="C11" s="75">
        <v>13388292.660000002</v>
      </c>
      <c r="D11" s="75">
        <v>11530013.529999997</v>
      </c>
      <c r="E11" s="75">
        <v>14948727.540000055</v>
      </c>
      <c r="F11" s="75">
        <v>17614274.710000001</v>
      </c>
      <c r="G11" s="75">
        <v>0</v>
      </c>
    </row>
    <row r="12" spans="1:7" x14ac:dyDescent="0.25">
      <c r="A12" s="58" t="s">
        <v>462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463</v>
      </c>
      <c r="B13" s="75">
        <v>377551095.42999995</v>
      </c>
      <c r="C13" s="75">
        <v>341378986.88999999</v>
      </c>
      <c r="D13" s="75">
        <v>365266198.93999988</v>
      </c>
      <c r="E13" s="75">
        <v>388117369.8499999</v>
      </c>
      <c r="F13" s="75">
        <v>400536431.98000002</v>
      </c>
      <c r="G13" s="75">
        <v>0</v>
      </c>
    </row>
    <row r="14" spans="1:7" x14ac:dyDescent="0.25">
      <c r="A14" s="58" t="s">
        <v>464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466</v>
      </c>
      <c r="B16" s="75">
        <v>1006803738.13</v>
      </c>
      <c r="C16" s="75">
        <v>1047615506.48</v>
      </c>
      <c r="D16" s="75">
        <v>1136749181.6099999</v>
      </c>
      <c r="E16" s="75">
        <v>1326432738.4200001</v>
      </c>
      <c r="F16" s="75">
        <v>1399532305.55</v>
      </c>
      <c r="G16" s="75">
        <v>0</v>
      </c>
    </row>
    <row r="17" spans="1:7" x14ac:dyDescent="0.25">
      <c r="A17" s="58" t="s">
        <v>467</v>
      </c>
      <c r="B17" s="75">
        <v>5039176.3600000003</v>
      </c>
      <c r="C17" s="75">
        <v>999588</v>
      </c>
      <c r="D17" s="75">
        <v>4929700</v>
      </c>
      <c r="E17" s="75">
        <v>2787802.57</v>
      </c>
      <c r="F17" s="75">
        <v>0</v>
      </c>
      <c r="G17" s="75">
        <v>0</v>
      </c>
    </row>
    <row r="18" spans="1:7" x14ac:dyDescent="0.25">
      <c r="A18" s="92" t="s">
        <v>468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506</v>
      </c>
      <c r="B20" s="119">
        <f>SUM(B21:B25)</f>
        <v>1997487269.96</v>
      </c>
      <c r="C20" s="119">
        <f t="shared" ref="C20:G20" si="1">SUM(C21:C25)</f>
        <v>2038627725.4300003</v>
      </c>
      <c r="D20" s="119">
        <f t="shared" si="1"/>
        <v>2132021609.6599996</v>
      </c>
      <c r="E20" s="119">
        <f t="shared" si="1"/>
        <v>2262917655.2699995</v>
      </c>
      <c r="F20" s="119">
        <f t="shared" si="1"/>
        <v>2366112016.4400001</v>
      </c>
      <c r="G20" s="119">
        <f t="shared" si="1"/>
        <v>0</v>
      </c>
    </row>
    <row r="21" spans="1:7" x14ac:dyDescent="0.25">
      <c r="A21" s="58" t="s">
        <v>471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472</v>
      </c>
      <c r="B22" s="76">
        <v>23747128.149999999</v>
      </c>
      <c r="C22" s="76">
        <v>36694629.899999999</v>
      </c>
      <c r="D22" s="76">
        <v>5553923.5199999996</v>
      </c>
      <c r="E22" s="76">
        <v>4621967.21</v>
      </c>
      <c r="F22" s="76">
        <v>0</v>
      </c>
      <c r="G22" s="76">
        <v>0</v>
      </c>
    </row>
    <row r="23" spans="1:7" x14ac:dyDescent="0.25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474</v>
      </c>
      <c r="B24" s="76">
        <v>1973740141.8099999</v>
      </c>
      <c r="C24" s="76">
        <v>2001933095.5300002</v>
      </c>
      <c r="D24" s="76">
        <v>2126467686.1399996</v>
      </c>
      <c r="E24" s="76">
        <v>2258295688.0599995</v>
      </c>
      <c r="F24" s="76">
        <v>2366112016.4400001</v>
      </c>
      <c r="G24" s="76">
        <v>0</v>
      </c>
    </row>
    <row r="25" spans="1:7" x14ac:dyDescent="0.25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507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</row>
    <row r="28" spans="1:7" x14ac:dyDescent="0.25">
      <c r="A28" s="58" t="s">
        <v>294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508</v>
      </c>
      <c r="B30" s="119">
        <f>B20+B6+B27</f>
        <v>3433786682.9700003</v>
      </c>
      <c r="C30" s="119">
        <f t="shared" ref="C30:G30" si="2">C20+C6+C27</f>
        <v>3491261011.2900004</v>
      </c>
      <c r="D30" s="119">
        <f t="shared" si="2"/>
        <v>3701418219.4599991</v>
      </c>
      <c r="E30" s="119">
        <f t="shared" si="2"/>
        <v>4048280217.2699995</v>
      </c>
      <c r="F30" s="119">
        <f t="shared" si="2"/>
        <v>4238817593.3699999</v>
      </c>
      <c r="G30" s="119">
        <f t="shared" si="2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296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479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509</v>
      </c>
    </row>
    <row r="39" spans="1:7" x14ac:dyDescent="0.25">
      <c r="A39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2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28" sqref="B28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5" t="s">
        <v>511</v>
      </c>
      <c r="B1" s="167"/>
      <c r="C1" s="167"/>
      <c r="D1" s="167"/>
      <c r="E1" s="167"/>
      <c r="F1" s="167"/>
      <c r="G1" s="168"/>
    </row>
    <row r="2" spans="1:7" x14ac:dyDescent="0.25">
      <c r="A2" s="187" t="str">
        <f>'Formato 1'!A2</f>
        <v>UNIVERSIDAD DE GUANAJUATO</v>
      </c>
      <c r="B2" s="188"/>
      <c r="C2" s="188"/>
      <c r="D2" s="188"/>
      <c r="E2" s="188"/>
      <c r="F2" s="188"/>
      <c r="G2" s="189"/>
    </row>
    <row r="3" spans="1:7" x14ac:dyDescent="0.25">
      <c r="A3" s="184" t="s">
        <v>512</v>
      </c>
      <c r="B3" s="185"/>
      <c r="C3" s="185"/>
      <c r="D3" s="185"/>
      <c r="E3" s="185"/>
      <c r="F3" s="185"/>
      <c r="G3" s="186"/>
    </row>
    <row r="4" spans="1:7" x14ac:dyDescent="0.25">
      <c r="A4" s="184" t="s">
        <v>2</v>
      </c>
      <c r="B4" s="185"/>
      <c r="C4" s="185"/>
      <c r="D4" s="185"/>
      <c r="E4" s="185"/>
      <c r="F4" s="185"/>
      <c r="G4" s="186"/>
    </row>
    <row r="5" spans="1:7" x14ac:dyDescent="0.25">
      <c r="A5" s="139" t="s">
        <v>498</v>
      </c>
      <c r="B5" s="33" t="s">
        <v>599</v>
      </c>
      <c r="C5" s="33" t="s">
        <v>600</v>
      </c>
      <c r="D5" s="33" t="s">
        <v>601</v>
      </c>
      <c r="E5" s="33" t="s">
        <v>602</v>
      </c>
      <c r="F5" s="33" t="s">
        <v>603</v>
      </c>
      <c r="G5" s="33" t="s">
        <v>4</v>
      </c>
    </row>
    <row r="6" spans="1:7" ht="15.75" customHeight="1" x14ac:dyDescent="0.25">
      <c r="A6" s="26" t="s">
        <v>483</v>
      </c>
      <c r="B6" s="119">
        <f t="shared" ref="B6:G6" si="0">SUM(B7:B15)</f>
        <v>1446400867.05</v>
      </c>
      <c r="C6" s="119">
        <f t="shared" si="0"/>
        <v>1528311194.28</v>
      </c>
      <c r="D6" s="119">
        <f t="shared" si="0"/>
        <v>1637167701.0699999</v>
      </c>
      <c r="E6" s="119">
        <f t="shared" si="0"/>
        <v>1666311902.8399999</v>
      </c>
      <c r="F6" s="119">
        <f t="shared" si="0"/>
        <v>1741781710.1200001</v>
      </c>
      <c r="G6" s="119">
        <f t="shared" si="0"/>
        <v>2325923211.98</v>
      </c>
    </row>
    <row r="7" spans="1:7" x14ac:dyDescent="0.25">
      <c r="A7" s="58" t="s">
        <v>484</v>
      </c>
      <c r="B7" s="160">
        <v>1000466249.35</v>
      </c>
      <c r="C7" s="160">
        <v>1021969500.92</v>
      </c>
      <c r="D7" s="160">
        <v>1065785775.14</v>
      </c>
      <c r="E7" s="160">
        <v>1196546157.3</v>
      </c>
      <c r="F7" s="160">
        <v>1273981370.75</v>
      </c>
      <c r="G7" s="160">
        <v>1596133916.0499992</v>
      </c>
    </row>
    <row r="8" spans="1:7" ht="15.75" customHeight="1" x14ac:dyDescent="0.25">
      <c r="A8" s="58" t="s">
        <v>485</v>
      </c>
      <c r="B8" s="160">
        <v>46293441.990000002</v>
      </c>
      <c r="C8" s="160">
        <v>47631787.700000003</v>
      </c>
      <c r="D8" s="160">
        <v>67392985.959999993</v>
      </c>
      <c r="E8" s="160">
        <v>64388319.289999999</v>
      </c>
      <c r="F8" s="160">
        <v>63739284.289999999</v>
      </c>
      <c r="G8" s="160">
        <v>94628784.659999996</v>
      </c>
    </row>
    <row r="9" spans="1:7" x14ac:dyDescent="0.25">
      <c r="A9" s="58" t="s">
        <v>486</v>
      </c>
      <c r="B9" s="160">
        <v>185883369.96000001</v>
      </c>
      <c r="C9" s="160">
        <v>250643497.08000001</v>
      </c>
      <c r="D9" s="160">
        <v>286447657.43000001</v>
      </c>
      <c r="E9" s="160">
        <v>243810739.68000001</v>
      </c>
      <c r="F9" s="160">
        <v>227598807.71000001</v>
      </c>
      <c r="G9" s="160">
        <v>337237035.41000044</v>
      </c>
    </row>
    <row r="10" spans="1:7" x14ac:dyDescent="0.25">
      <c r="A10" s="58" t="s">
        <v>487</v>
      </c>
      <c r="B10" s="160">
        <v>79217692.120000005</v>
      </c>
      <c r="C10" s="160">
        <v>77210328.810000002</v>
      </c>
      <c r="D10" s="160">
        <v>78044132.450000003</v>
      </c>
      <c r="E10" s="160">
        <v>86742119.459999993</v>
      </c>
      <c r="F10" s="160">
        <v>87103964.629999995</v>
      </c>
      <c r="G10" s="160">
        <v>103491263.00000003</v>
      </c>
    </row>
    <row r="11" spans="1:7" x14ac:dyDescent="0.25">
      <c r="A11" s="58" t="s">
        <v>488</v>
      </c>
      <c r="B11" s="160">
        <v>78358553.849999994</v>
      </c>
      <c r="C11" s="160">
        <v>77585582.790000007</v>
      </c>
      <c r="D11" s="160">
        <v>57775485.549999997</v>
      </c>
      <c r="E11" s="160">
        <v>39605596.280000001</v>
      </c>
      <c r="F11" s="160">
        <v>61054340.859999999</v>
      </c>
      <c r="G11" s="160">
        <v>118204406.13000001</v>
      </c>
    </row>
    <row r="12" spans="1:7" x14ac:dyDescent="0.25">
      <c r="A12" s="58" t="s">
        <v>489</v>
      </c>
      <c r="B12" s="160">
        <v>56181559.780000001</v>
      </c>
      <c r="C12" s="160">
        <v>53270496.979999997</v>
      </c>
      <c r="D12" s="160">
        <v>81721664.540000007</v>
      </c>
      <c r="E12" s="160">
        <v>35218970.829999998</v>
      </c>
      <c r="F12" s="160">
        <v>28303941.879999999</v>
      </c>
      <c r="G12" s="160">
        <v>76227806.729999989</v>
      </c>
    </row>
    <row r="13" spans="1:7" x14ac:dyDescent="0.25">
      <c r="A13" s="59" t="s">
        <v>490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</row>
    <row r="14" spans="1:7" x14ac:dyDescent="0.25">
      <c r="A14" s="58" t="s">
        <v>491</v>
      </c>
      <c r="B14" s="162">
        <v>0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</row>
    <row r="15" spans="1:7" x14ac:dyDescent="0.25">
      <c r="A15" s="58" t="s">
        <v>492</v>
      </c>
      <c r="B15" s="162">
        <v>0</v>
      </c>
      <c r="C15" s="162">
        <v>0</v>
      </c>
      <c r="D15" s="162">
        <v>0</v>
      </c>
      <c r="E15" s="162">
        <v>0</v>
      </c>
      <c r="F15" s="162">
        <v>0</v>
      </c>
      <c r="G15" s="162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493</v>
      </c>
      <c r="B17" s="119">
        <f>SUM(B18:B26)</f>
        <v>1994791606.0999999</v>
      </c>
      <c r="C17" s="119">
        <f t="shared" ref="C17:G17" si="1">SUM(C18:C26)</f>
        <v>2027198080.0000002</v>
      </c>
      <c r="D17" s="119">
        <f t="shared" si="1"/>
        <v>2134144016.9099998</v>
      </c>
      <c r="E17" s="119">
        <f t="shared" si="1"/>
        <v>2274797223.1299996</v>
      </c>
      <c r="F17" s="119">
        <f t="shared" si="1"/>
        <v>2357460097.5299997</v>
      </c>
      <c r="G17" s="119">
        <f t="shared" si="1"/>
        <v>2525382023.309998</v>
      </c>
    </row>
    <row r="18" spans="1:7" x14ac:dyDescent="0.25">
      <c r="A18" s="58" t="s">
        <v>484</v>
      </c>
      <c r="B18" s="161">
        <v>1842160919.46</v>
      </c>
      <c r="C18" s="161">
        <v>1892715993.6099999</v>
      </c>
      <c r="D18" s="161">
        <v>1979082949.47</v>
      </c>
      <c r="E18" s="161">
        <v>2047265621.97</v>
      </c>
      <c r="F18" s="161">
        <v>2157730940.6399999</v>
      </c>
      <c r="G18" s="161">
        <v>2173531191.5299983</v>
      </c>
    </row>
    <row r="19" spans="1:7" x14ac:dyDescent="0.25">
      <c r="A19" s="58" t="s">
        <v>485</v>
      </c>
      <c r="B19" s="161">
        <v>39922041.729999997</v>
      </c>
      <c r="C19" s="161">
        <v>41842775.130000003</v>
      </c>
      <c r="D19" s="161">
        <v>39374947.609999999</v>
      </c>
      <c r="E19" s="161">
        <v>40621781.310000002</v>
      </c>
      <c r="F19" s="161">
        <v>41600226.600000001</v>
      </c>
      <c r="G19" s="161">
        <v>46529185.709999993</v>
      </c>
    </row>
    <row r="20" spans="1:7" x14ac:dyDescent="0.25">
      <c r="A20" s="58" t="s">
        <v>486</v>
      </c>
      <c r="B20" s="161">
        <v>58432763.039999999</v>
      </c>
      <c r="C20" s="161">
        <v>48478368</v>
      </c>
      <c r="D20" s="161">
        <v>72821855.530000001</v>
      </c>
      <c r="E20" s="161">
        <v>114617912.8</v>
      </c>
      <c r="F20" s="161">
        <v>110290398.14</v>
      </c>
      <c r="G20" s="161">
        <v>200764440.21999988</v>
      </c>
    </row>
    <row r="21" spans="1:7" x14ac:dyDescent="0.25">
      <c r="A21" s="58" t="s">
        <v>487</v>
      </c>
      <c r="B21" s="161">
        <v>4258153.51</v>
      </c>
      <c r="C21" s="161">
        <v>8184686.6399999997</v>
      </c>
      <c r="D21" s="161">
        <v>4738219.72</v>
      </c>
      <c r="E21" s="161">
        <v>3586321.21</v>
      </c>
      <c r="F21" s="161">
        <v>1571163.46</v>
      </c>
      <c r="G21" s="161">
        <v>42059184.160000004</v>
      </c>
    </row>
    <row r="22" spans="1:7" x14ac:dyDescent="0.25">
      <c r="A22" s="59" t="s">
        <v>488</v>
      </c>
      <c r="B22" s="161">
        <v>15032200.32</v>
      </c>
      <c r="C22" s="161">
        <v>31668202.93</v>
      </c>
      <c r="D22" s="161">
        <v>20223935.789999999</v>
      </c>
      <c r="E22" s="161">
        <v>2362203.1800000002</v>
      </c>
      <c r="F22" s="161">
        <v>10175466.390000001</v>
      </c>
      <c r="G22" s="161">
        <v>12432904.530000001</v>
      </c>
    </row>
    <row r="23" spans="1:7" x14ac:dyDescent="0.25">
      <c r="A23" s="59" t="s">
        <v>489</v>
      </c>
      <c r="B23" s="161">
        <v>34985528.039999999</v>
      </c>
      <c r="C23" s="161">
        <v>4308053.6900000004</v>
      </c>
      <c r="D23" s="161">
        <v>17902108.789999999</v>
      </c>
      <c r="E23" s="161">
        <v>66343382.659999996</v>
      </c>
      <c r="F23" s="161">
        <v>36091902.299999997</v>
      </c>
      <c r="G23" s="161">
        <v>50065117.159999989</v>
      </c>
    </row>
    <row r="24" spans="1:7" x14ac:dyDescent="0.25">
      <c r="A24" s="59" t="s">
        <v>490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</row>
    <row r="25" spans="1:7" x14ac:dyDescent="0.25">
      <c r="A25" s="59" t="s">
        <v>494</v>
      </c>
      <c r="B25" s="163">
        <v>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</row>
    <row r="26" spans="1:7" x14ac:dyDescent="0.25">
      <c r="A26" s="59" t="s">
        <v>492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45" t="s">
        <v>469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495</v>
      </c>
      <c r="B28" s="119">
        <f>B17+B6</f>
        <v>3441192473.1499996</v>
      </c>
      <c r="C28" s="119">
        <f t="shared" ref="C28:G28" si="2">C17+C6</f>
        <v>3555509274.2800002</v>
      </c>
      <c r="D28" s="119">
        <f t="shared" si="2"/>
        <v>3771311717.9799995</v>
      </c>
      <c r="E28" s="119">
        <f t="shared" si="2"/>
        <v>3941109125.9699993</v>
      </c>
      <c r="F28" s="119">
        <f t="shared" si="2"/>
        <v>4099241807.6499996</v>
      </c>
      <c r="G28" s="119">
        <f t="shared" si="2"/>
        <v>4851305235.2899981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513</v>
      </c>
    </row>
    <row r="32" spans="1:7" x14ac:dyDescent="0.25">
      <c r="A32" t="s">
        <v>514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17 B2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5" t="s">
        <v>515</v>
      </c>
      <c r="B1" s="167"/>
      <c r="C1" s="167"/>
      <c r="D1" s="167"/>
      <c r="E1" s="167"/>
      <c r="F1" s="167"/>
    </row>
    <row r="2" spans="1:6" x14ac:dyDescent="0.25">
      <c r="A2" s="187" t="str">
        <f>'Formato 1'!A2</f>
        <v>UNIVERSIDAD DE GUANAJUATO</v>
      </c>
      <c r="B2" s="188"/>
      <c r="C2" s="188"/>
      <c r="D2" s="188"/>
      <c r="E2" s="188"/>
      <c r="F2" s="189"/>
    </row>
    <row r="3" spans="1:6" x14ac:dyDescent="0.25">
      <c r="A3" s="184" t="s">
        <v>516</v>
      </c>
      <c r="B3" s="185"/>
      <c r="C3" s="185"/>
      <c r="D3" s="185"/>
      <c r="E3" s="185"/>
      <c r="F3" s="186"/>
    </row>
    <row r="4" spans="1:6" ht="30" x14ac:dyDescent="0.25">
      <c r="A4" s="139" t="s">
        <v>498</v>
      </c>
      <c r="B4" s="7" t="s">
        <v>517</v>
      </c>
      <c r="C4" s="33" t="s">
        <v>518</v>
      </c>
      <c r="D4" s="33" t="s">
        <v>519</v>
      </c>
      <c r="E4" s="33" t="s">
        <v>520</v>
      </c>
      <c r="F4" s="33" t="s">
        <v>521</v>
      </c>
    </row>
    <row r="5" spans="1:6" ht="15.75" customHeight="1" x14ac:dyDescent="0.25">
      <c r="A5" s="143" t="s">
        <v>522</v>
      </c>
      <c r="B5" s="148"/>
      <c r="C5" s="148"/>
      <c r="D5" s="148"/>
      <c r="E5" s="148"/>
      <c r="F5" s="148"/>
    </row>
    <row r="6" spans="1:6" ht="30" x14ac:dyDescent="0.25">
      <c r="A6" s="146" t="s">
        <v>523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524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525</v>
      </c>
      <c r="B9" s="145"/>
      <c r="C9" s="145"/>
      <c r="D9" s="145"/>
      <c r="E9" s="145"/>
      <c r="F9" s="145"/>
    </row>
    <row r="10" spans="1:6" x14ac:dyDescent="0.25">
      <c r="A10" s="146" t="s">
        <v>526</v>
      </c>
      <c r="B10" s="155"/>
      <c r="C10" s="155"/>
      <c r="D10" s="155"/>
      <c r="E10" s="155"/>
      <c r="F10" s="155"/>
    </row>
    <row r="11" spans="1:6" x14ac:dyDescent="0.25">
      <c r="A11" s="67" t="s">
        <v>527</v>
      </c>
      <c r="B11" s="155"/>
      <c r="C11" s="155"/>
      <c r="D11" s="155"/>
      <c r="E11" s="155"/>
      <c r="F11" s="155"/>
    </row>
    <row r="12" spans="1:6" x14ac:dyDescent="0.25">
      <c r="A12" s="67" t="s">
        <v>528</v>
      </c>
      <c r="B12" s="155"/>
      <c r="C12" s="155"/>
      <c r="D12" s="155"/>
      <c r="E12" s="155"/>
      <c r="F12" s="155"/>
    </row>
    <row r="13" spans="1:6" x14ac:dyDescent="0.25">
      <c r="A13" s="67" t="s">
        <v>529</v>
      </c>
      <c r="B13" s="155"/>
      <c r="C13" s="155"/>
      <c r="D13" s="155"/>
      <c r="E13" s="155"/>
      <c r="F13" s="155"/>
    </row>
    <row r="14" spans="1:6" x14ac:dyDescent="0.25">
      <c r="A14" s="146" t="s">
        <v>530</v>
      </c>
      <c r="B14" s="155"/>
      <c r="C14" s="155"/>
      <c r="D14" s="155"/>
      <c r="E14" s="155"/>
      <c r="F14" s="155"/>
    </row>
    <row r="15" spans="1:6" x14ac:dyDescent="0.25">
      <c r="A15" s="67" t="s">
        <v>527</v>
      </c>
      <c r="B15" s="155"/>
      <c r="C15" s="155"/>
      <c r="D15" s="155"/>
      <c r="E15" s="155"/>
      <c r="F15" s="155"/>
    </row>
    <row r="16" spans="1:6" x14ac:dyDescent="0.25">
      <c r="A16" s="67" t="s">
        <v>528</v>
      </c>
      <c r="B16" s="156"/>
      <c r="C16" s="156"/>
      <c r="D16" s="156"/>
      <c r="E16" s="156"/>
      <c r="F16" s="156"/>
    </row>
    <row r="17" spans="1:6" x14ac:dyDescent="0.25">
      <c r="A17" s="67" t="s">
        <v>529</v>
      </c>
      <c r="B17" s="157"/>
      <c r="C17" s="157"/>
      <c r="D17" s="157"/>
      <c r="E17" s="157"/>
      <c r="F17" s="157"/>
    </row>
    <row r="18" spans="1:6" x14ac:dyDescent="0.25">
      <c r="A18" s="146" t="s">
        <v>531</v>
      </c>
      <c r="B18" s="157"/>
      <c r="C18" s="157"/>
      <c r="D18" s="157"/>
      <c r="E18" s="157"/>
      <c r="F18" s="157"/>
    </row>
    <row r="19" spans="1:6" x14ac:dyDescent="0.25">
      <c r="A19" s="146" t="s">
        <v>532</v>
      </c>
      <c r="B19" s="157"/>
      <c r="C19" s="157"/>
      <c r="D19" s="157"/>
      <c r="E19" s="157"/>
      <c r="F19" s="157"/>
    </row>
    <row r="20" spans="1:6" x14ac:dyDescent="0.25">
      <c r="A20" s="146" t="s">
        <v>533</v>
      </c>
      <c r="B20" s="158"/>
      <c r="C20" s="158"/>
      <c r="D20" s="158"/>
      <c r="E20" s="158"/>
      <c r="F20" s="158"/>
    </row>
    <row r="21" spans="1:6" x14ac:dyDescent="0.25">
      <c r="A21" s="146" t="s">
        <v>534</v>
      </c>
      <c r="B21" s="158"/>
      <c r="C21" s="158"/>
      <c r="D21" s="158"/>
      <c r="E21" s="158"/>
      <c r="F21" s="158"/>
    </row>
    <row r="22" spans="1:6" x14ac:dyDescent="0.25">
      <c r="A22" s="146" t="s">
        <v>535</v>
      </c>
      <c r="B22" s="158"/>
      <c r="C22" s="158"/>
      <c r="D22" s="158"/>
      <c r="E22" s="158"/>
      <c r="F22" s="158"/>
    </row>
    <row r="23" spans="1:6" x14ac:dyDescent="0.25">
      <c r="A23" s="146" t="s">
        <v>536</v>
      </c>
      <c r="B23" s="158"/>
      <c r="C23" s="158"/>
      <c r="D23" s="158"/>
      <c r="E23" s="158"/>
      <c r="F23" s="158"/>
    </row>
    <row r="24" spans="1:6" x14ac:dyDescent="0.25">
      <c r="A24" s="146" t="s">
        <v>537</v>
      </c>
      <c r="B24" s="150"/>
      <c r="C24" s="150"/>
      <c r="D24" s="150"/>
      <c r="E24" s="150"/>
      <c r="F24" s="150"/>
    </row>
    <row r="25" spans="1:6" x14ac:dyDescent="0.25">
      <c r="A25" s="146" t="s">
        <v>538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539</v>
      </c>
      <c r="B27" s="149"/>
      <c r="C27" s="149"/>
      <c r="D27" s="149"/>
      <c r="E27" s="149"/>
      <c r="F27" s="149"/>
    </row>
    <row r="28" spans="1:6" x14ac:dyDescent="0.25">
      <c r="A28" s="146" t="s">
        <v>540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541</v>
      </c>
      <c r="B30" s="53"/>
      <c r="C30" s="53"/>
      <c r="D30" s="53"/>
      <c r="E30" s="53"/>
      <c r="F30" s="53"/>
    </row>
    <row r="31" spans="1:6" x14ac:dyDescent="0.25">
      <c r="A31" s="154" t="s">
        <v>526</v>
      </c>
      <c r="B31" s="91"/>
      <c r="C31" s="91"/>
      <c r="D31" s="91"/>
      <c r="E31" s="91"/>
      <c r="F31" s="91"/>
    </row>
    <row r="32" spans="1:6" x14ac:dyDescent="0.25">
      <c r="A32" s="154" t="s">
        <v>530</v>
      </c>
      <c r="B32" s="91"/>
      <c r="C32" s="91"/>
      <c r="D32" s="91"/>
      <c r="E32" s="91"/>
      <c r="F32" s="91"/>
    </row>
    <row r="33" spans="1:6" x14ac:dyDescent="0.25">
      <c r="A33" s="154" t="s">
        <v>542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543</v>
      </c>
      <c r="B35" s="53"/>
      <c r="C35" s="53"/>
      <c r="D35" s="53"/>
      <c r="E35" s="53"/>
      <c r="F35" s="53"/>
    </row>
    <row r="36" spans="1:6" x14ac:dyDescent="0.25">
      <c r="A36" s="154" t="s">
        <v>544</v>
      </c>
      <c r="B36" s="53"/>
      <c r="C36" s="53"/>
      <c r="D36" s="53"/>
      <c r="E36" s="53"/>
      <c r="F36" s="53"/>
    </row>
    <row r="37" spans="1:6" x14ac:dyDescent="0.25">
      <c r="A37" s="154" t="s">
        <v>545</v>
      </c>
      <c r="B37" s="53"/>
      <c r="C37" s="53"/>
      <c r="D37" s="53"/>
      <c r="E37" s="53"/>
      <c r="F37" s="53"/>
    </row>
    <row r="38" spans="1:6" x14ac:dyDescent="0.25">
      <c r="A38" s="154" t="s">
        <v>546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547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548</v>
      </c>
      <c r="B42" s="53"/>
      <c r="C42" s="53"/>
      <c r="D42" s="53"/>
      <c r="E42" s="53"/>
      <c r="F42" s="53"/>
    </row>
    <row r="43" spans="1:6" x14ac:dyDescent="0.25">
      <c r="A43" s="154" t="s">
        <v>549</v>
      </c>
      <c r="B43" s="91"/>
      <c r="C43" s="91"/>
      <c r="D43" s="91"/>
      <c r="E43" s="91"/>
      <c r="F43" s="91"/>
    </row>
    <row r="44" spans="1:6" x14ac:dyDescent="0.25">
      <c r="A44" s="154" t="s">
        <v>550</v>
      </c>
      <c r="B44" s="91"/>
      <c r="C44" s="91"/>
      <c r="D44" s="91"/>
      <c r="E44" s="91"/>
      <c r="F44" s="91"/>
    </row>
    <row r="45" spans="1:6" x14ac:dyDescent="0.25">
      <c r="A45" s="154" t="s">
        <v>551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552</v>
      </c>
      <c r="B47" s="53"/>
      <c r="C47" s="53"/>
      <c r="D47" s="53"/>
      <c r="E47" s="53"/>
      <c r="F47" s="53"/>
    </row>
    <row r="48" spans="1:6" x14ac:dyDescent="0.25">
      <c r="A48" s="154" t="s">
        <v>550</v>
      </c>
      <c r="B48" s="91"/>
      <c r="C48" s="91"/>
      <c r="D48" s="91"/>
      <c r="E48" s="91"/>
      <c r="F48" s="91"/>
    </row>
    <row r="49" spans="1:6" x14ac:dyDescent="0.25">
      <c r="A49" s="154" t="s">
        <v>551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553</v>
      </c>
      <c r="B51" s="53"/>
      <c r="C51" s="53"/>
      <c r="D51" s="53"/>
      <c r="E51" s="53"/>
      <c r="F51" s="53"/>
    </row>
    <row r="52" spans="1:6" x14ac:dyDescent="0.25">
      <c r="A52" s="154" t="s">
        <v>550</v>
      </c>
      <c r="B52" s="91"/>
      <c r="C52" s="91"/>
      <c r="D52" s="91"/>
      <c r="E52" s="91"/>
      <c r="F52" s="91"/>
    </row>
    <row r="53" spans="1:6" x14ac:dyDescent="0.25">
      <c r="A53" s="154" t="s">
        <v>551</v>
      </c>
      <c r="B53" s="91"/>
      <c r="C53" s="91"/>
      <c r="D53" s="91"/>
      <c r="E53" s="91"/>
      <c r="F53" s="91"/>
    </row>
    <row r="54" spans="1:6" x14ac:dyDescent="0.25">
      <c r="A54" s="154" t="s">
        <v>554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555</v>
      </c>
      <c r="B56" s="53"/>
      <c r="C56" s="53"/>
      <c r="D56" s="53"/>
      <c r="E56" s="53"/>
      <c r="F56" s="53"/>
    </row>
    <row r="57" spans="1:6" x14ac:dyDescent="0.25">
      <c r="A57" s="154" t="s">
        <v>550</v>
      </c>
      <c r="B57" s="91"/>
      <c r="C57" s="91"/>
      <c r="D57" s="91"/>
      <c r="E57" s="91"/>
      <c r="F57" s="91"/>
    </row>
    <row r="58" spans="1:6" x14ac:dyDescent="0.25">
      <c r="A58" s="154" t="s">
        <v>551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556</v>
      </c>
      <c r="B60" s="53"/>
      <c r="C60" s="53"/>
      <c r="D60" s="53"/>
      <c r="E60" s="53"/>
      <c r="F60" s="53"/>
    </row>
    <row r="61" spans="1:6" x14ac:dyDescent="0.25">
      <c r="A61" s="154" t="s">
        <v>557</v>
      </c>
      <c r="B61" s="141"/>
      <c r="C61" s="141"/>
      <c r="D61" s="141"/>
      <c r="E61" s="141"/>
      <c r="F61" s="141"/>
    </row>
    <row r="62" spans="1:6" x14ac:dyDescent="0.25">
      <c r="A62" s="154" t="s">
        <v>558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559</v>
      </c>
      <c r="B64" s="141"/>
      <c r="C64" s="141"/>
      <c r="D64" s="141"/>
      <c r="E64" s="141"/>
      <c r="F64" s="141"/>
    </row>
    <row r="65" spans="1:6" x14ac:dyDescent="0.25">
      <c r="A65" s="154" t="s">
        <v>560</v>
      </c>
      <c r="B65" s="141"/>
      <c r="C65" s="141"/>
      <c r="D65" s="141"/>
      <c r="E65" s="141"/>
      <c r="F65" s="141"/>
    </row>
    <row r="66" spans="1:6" x14ac:dyDescent="0.25">
      <c r="A66" s="154" t="s">
        <v>561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2" t="s">
        <v>446</v>
      </c>
      <c r="B1" s="192"/>
      <c r="C1" s="192"/>
      <c r="D1" s="192"/>
      <c r="E1" s="192"/>
      <c r="F1" s="192"/>
      <c r="G1" s="192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447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448</v>
      </c>
      <c r="B5" s="132"/>
      <c r="C5" s="132"/>
      <c r="D5" s="132"/>
      <c r="E5" s="132"/>
      <c r="F5" s="132"/>
      <c r="G5" s="133"/>
    </row>
    <row r="6" spans="1:7" x14ac:dyDescent="0.25">
      <c r="A6" s="190" t="s">
        <v>498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83.25" customHeight="1" x14ac:dyDescent="0.25">
      <c r="A7" s="191"/>
      <c r="B7" s="70" t="s">
        <v>562</v>
      </c>
      <c r="C7" s="191"/>
      <c r="D7" s="191"/>
      <c r="E7" s="191"/>
      <c r="F7" s="191"/>
      <c r="G7" s="191"/>
    </row>
    <row r="8" spans="1:7" ht="30" x14ac:dyDescent="0.25">
      <c r="A8" s="71" t="s">
        <v>505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296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298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3" t="s">
        <v>481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482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448</v>
      </c>
      <c r="B5" s="114"/>
      <c r="C5" s="114"/>
      <c r="D5" s="114"/>
      <c r="E5" s="114"/>
      <c r="F5" s="114"/>
      <c r="G5" s="115"/>
    </row>
    <row r="6" spans="1:7" x14ac:dyDescent="0.25">
      <c r="A6" s="194" t="s">
        <v>573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57.75" customHeight="1" x14ac:dyDescent="0.25">
      <c r="A7" s="195"/>
      <c r="B7" s="37" t="s">
        <v>562</v>
      </c>
      <c r="C7" s="191"/>
      <c r="D7" s="191"/>
      <c r="E7" s="191"/>
      <c r="F7" s="191"/>
      <c r="G7" s="191"/>
    </row>
    <row r="8" spans="1:7" x14ac:dyDescent="0.25">
      <c r="A8" s="26" t="s">
        <v>483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486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3" t="s">
        <v>496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7" t="s">
        <v>498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f>+F5+1</f>
        <v>2022</v>
      </c>
    </row>
    <row r="6" spans="1:7" ht="32.25" x14ac:dyDescent="0.25">
      <c r="A6" s="174"/>
      <c r="B6" s="199"/>
      <c r="C6" s="199"/>
      <c r="D6" s="199"/>
      <c r="E6" s="199"/>
      <c r="F6" s="199"/>
      <c r="G6" s="37" t="s">
        <v>577</v>
      </c>
    </row>
    <row r="7" spans="1:7" x14ac:dyDescent="0.25">
      <c r="A7" s="62" t="s">
        <v>505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296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6" t="s">
        <v>589</v>
      </c>
      <c r="B39" s="196"/>
      <c r="C39" s="196"/>
      <c r="D39" s="196"/>
      <c r="E39" s="196"/>
      <c r="F39" s="196"/>
      <c r="G39" s="196"/>
    </row>
    <row r="40" spans="1:7" x14ac:dyDescent="0.25">
      <c r="A40" s="196" t="s">
        <v>590</v>
      </c>
      <c r="B40" s="196"/>
      <c r="C40" s="196"/>
      <c r="D40" s="196"/>
      <c r="E40" s="196"/>
      <c r="F40" s="196"/>
      <c r="G40" s="1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3" t="s">
        <v>511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512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0" t="s">
        <v>573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v>2022</v>
      </c>
    </row>
    <row r="6" spans="1:7" ht="48.75" customHeight="1" x14ac:dyDescent="0.25">
      <c r="A6" s="201"/>
      <c r="B6" s="199"/>
      <c r="C6" s="199"/>
      <c r="D6" s="199"/>
      <c r="E6" s="199"/>
      <c r="F6" s="199"/>
      <c r="G6" s="37" t="s">
        <v>591</v>
      </c>
    </row>
    <row r="7" spans="1:7" x14ac:dyDescent="0.25">
      <c r="A7" s="26" t="s">
        <v>483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6" t="s">
        <v>589</v>
      </c>
      <c r="B32" s="196"/>
      <c r="C32" s="196"/>
      <c r="D32" s="196"/>
      <c r="E32" s="196"/>
      <c r="F32" s="196"/>
      <c r="G32" s="196"/>
    </row>
    <row r="33" spans="1:7" x14ac:dyDescent="0.25">
      <c r="A33" s="196" t="s">
        <v>590</v>
      </c>
      <c r="B33" s="196"/>
      <c r="C33" s="196"/>
      <c r="D33" s="196"/>
      <c r="E33" s="196"/>
      <c r="F33" s="196"/>
      <c r="G33" s="1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2" t="s">
        <v>515</v>
      </c>
      <c r="B1" s="202"/>
      <c r="C1" s="202"/>
      <c r="D1" s="202"/>
      <c r="E1" s="202"/>
      <c r="F1" s="202"/>
    </row>
    <row r="2" spans="1:6" ht="20.100000000000001" customHeight="1" x14ac:dyDescent="0.25">
      <c r="A2" s="110" t="str">
        <f>'Formato 1'!A2</f>
        <v>UNIVERSIDAD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516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517</v>
      </c>
      <c r="C4" s="121" t="s">
        <v>518</v>
      </c>
      <c r="D4" s="121" t="s">
        <v>519</v>
      </c>
      <c r="E4" s="121" t="s">
        <v>520</v>
      </c>
      <c r="F4" s="121" t="s">
        <v>521</v>
      </c>
    </row>
    <row r="5" spans="1:6" ht="12.75" customHeight="1" x14ac:dyDescent="0.25">
      <c r="A5" s="18" t="s">
        <v>522</v>
      </c>
      <c r="B5" s="53"/>
      <c r="C5" s="53"/>
      <c r="D5" s="53"/>
      <c r="E5" s="53"/>
      <c r="F5" s="53"/>
    </row>
    <row r="6" spans="1:6" ht="30" x14ac:dyDescent="0.25">
      <c r="A6" s="59" t="s">
        <v>523</v>
      </c>
      <c r="B6" s="60"/>
      <c r="C6" s="60"/>
      <c r="D6" s="60"/>
      <c r="E6" s="60"/>
      <c r="F6" s="60"/>
    </row>
    <row r="7" spans="1:6" ht="15" x14ac:dyDescent="0.25">
      <c r="A7" s="59" t="s">
        <v>524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525</v>
      </c>
      <c r="B9" s="45"/>
      <c r="C9" s="45"/>
      <c r="D9" s="45"/>
      <c r="E9" s="45"/>
      <c r="F9" s="45"/>
    </row>
    <row r="10" spans="1:6" ht="15" x14ac:dyDescent="0.25">
      <c r="A10" s="59" t="s">
        <v>526</v>
      </c>
      <c r="B10" s="60"/>
      <c r="C10" s="60"/>
      <c r="D10" s="60"/>
      <c r="E10" s="60"/>
      <c r="F10" s="60"/>
    </row>
    <row r="11" spans="1:6" ht="15" x14ac:dyDescent="0.25">
      <c r="A11" s="80" t="s">
        <v>527</v>
      </c>
      <c r="B11" s="60"/>
      <c r="C11" s="60"/>
      <c r="D11" s="60"/>
      <c r="E11" s="60"/>
      <c r="F11" s="60"/>
    </row>
    <row r="12" spans="1:6" ht="15" x14ac:dyDescent="0.25">
      <c r="A12" s="80" t="s">
        <v>528</v>
      </c>
      <c r="B12" s="60"/>
      <c r="C12" s="60"/>
      <c r="D12" s="60"/>
      <c r="E12" s="60"/>
      <c r="F12" s="60"/>
    </row>
    <row r="13" spans="1:6" ht="15" x14ac:dyDescent="0.25">
      <c r="A13" s="80" t="s">
        <v>529</v>
      </c>
      <c r="B13" s="60"/>
      <c r="C13" s="60"/>
      <c r="D13" s="60"/>
      <c r="E13" s="60"/>
      <c r="F13" s="60"/>
    </row>
    <row r="14" spans="1:6" ht="15" x14ac:dyDescent="0.25">
      <c r="A14" s="59" t="s">
        <v>530</v>
      </c>
      <c r="B14" s="60"/>
      <c r="C14" s="60"/>
      <c r="D14" s="60"/>
      <c r="E14" s="60"/>
      <c r="F14" s="60"/>
    </row>
    <row r="15" spans="1:6" ht="15" x14ac:dyDescent="0.25">
      <c r="A15" s="80" t="s">
        <v>527</v>
      </c>
      <c r="B15" s="60"/>
      <c r="C15" s="60"/>
      <c r="D15" s="60"/>
      <c r="E15" s="60"/>
      <c r="F15" s="60"/>
    </row>
    <row r="16" spans="1:6" ht="15" x14ac:dyDescent="0.25">
      <c r="A16" s="80" t="s">
        <v>528</v>
      </c>
      <c r="B16" s="60"/>
      <c r="C16" s="60"/>
      <c r="D16" s="60"/>
      <c r="E16" s="60"/>
      <c r="F16" s="60"/>
    </row>
    <row r="17" spans="1:6" ht="15" x14ac:dyDescent="0.25">
      <c r="A17" s="80" t="s">
        <v>529</v>
      </c>
      <c r="B17" s="60"/>
      <c r="C17" s="60"/>
      <c r="D17" s="60"/>
      <c r="E17" s="60"/>
      <c r="F17" s="60"/>
    </row>
    <row r="18" spans="1:6" ht="15" x14ac:dyDescent="0.25">
      <c r="A18" s="59" t="s">
        <v>531</v>
      </c>
      <c r="B18" s="122"/>
      <c r="C18" s="60"/>
      <c r="D18" s="60"/>
      <c r="E18" s="60"/>
      <c r="F18" s="60"/>
    </row>
    <row r="19" spans="1:6" ht="15" x14ac:dyDescent="0.25">
      <c r="A19" s="59" t="s">
        <v>532</v>
      </c>
      <c r="B19" s="60"/>
      <c r="C19" s="60"/>
      <c r="D19" s="60"/>
      <c r="E19" s="60"/>
      <c r="F19" s="60"/>
    </row>
    <row r="20" spans="1:6" ht="30" x14ac:dyDescent="0.25">
      <c r="A20" s="59" t="s">
        <v>533</v>
      </c>
      <c r="B20" s="123"/>
      <c r="C20" s="123"/>
      <c r="D20" s="123"/>
      <c r="E20" s="123"/>
      <c r="F20" s="123"/>
    </row>
    <row r="21" spans="1:6" ht="30" x14ac:dyDescent="0.25">
      <c r="A21" s="59" t="s">
        <v>534</v>
      </c>
      <c r="B21" s="123"/>
      <c r="C21" s="123"/>
      <c r="D21" s="123"/>
      <c r="E21" s="123"/>
      <c r="F21" s="123"/>
    </row>
    <row r="22" spans="1:6" ht="30" x14ac:dyDescent="0.25">
      <c r="A22" s="59" t="s">
        <v>535</v>
      </c>
      <c r="B22" s="123"/>
      <c r="C22" s="123"/>
      <c r="D22" s="123"/>
      <c r="E22" s="123"/>
      <c r="F22" s="123"/>
    </row>
    <row r="23" spans="1:6" ht="15" x14ac:dyDescent="0.25">
      <c r="A23" s="59" t="s">
        <v>536</v>
      </c>
      <c r="B23" s="123"/>
      <c r="C23" s="123"/>
      <c r="D23" s="123"/>
      <c r="E23" s="123"/>
      <c r="F23" s="123"/>
    </row>
    <row r="24" spans="1:6" ht="15" x14ac:dyDescent="0.25">
      <c r="A24" s="59" t="s">
        <v>537</v>
      </c>
      <c r="B24" s="124"/>
      <c r="C24" s="60"/>
      <c r="D24" s="60"/>
      <c r="E24" s="60"/>
      <c r="F24" s="60"/>
    </row>
    <row r="25" spans="1:6" ht="15" x14ac:dyDescent="0.25">
      <c r="A25" s="59" t="s">
        <v>538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539</v>
      </c>
      <c r="B27" s="45"/>
      <c r="C27" s="45"/>
      <c r="D27" s="45"/>
      <c r="E27" s="45"/>
      <c r="F27" s="45"/>
    </row>
    <row r="28" spans="1:6" ht="15" x14ac:dyDescent="0.25">
      <c r="A28" s="59" t="s">
        <v>540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541</v>
      </c>
      <c r="B30" s="45"/>
      <c r="C30" s="45"/>
      <c r="D30" s="45"/>
      <c r="E30" s="45"/>
      <c r="F30" s="45"/>
    </row>
    <row r="31" spans="1:6" ht="15" x14ac:dyDescent="0.25">
      <c r="A31" s="59" t="s">
        <v>526</v>
      </c>
      <c r="B31" s="60"/>
      <c r="C31" s="60"/>
      <c r="D31" s="60"/>
      <c r="E31" s="60"/>
      <c r="F31" s="60"/>
    </row>
    <row r="32" spans="1:6" ht="15" x14ac:dyDescent="0.25">
      <c r="A32" s="59" t="s">
        <v>530</v>
      </c>
      <c r="B32" s="60"/>
      <c r="C32" s="60"/>
      <c r="D32" s="60"/>
      <c r="E32" s="60"/>
      <c r="F32" s="60"/>
    </row>
    <row r="33" spans="1:6" ht="15" x14ac:dyDescent="0.25">
      <c r="A33" s="59" t="s">
        <v>542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543</v>
      </c>
      <c r="B35" s="45"/>
      <c r="C35" s="45"/>
      <c r="D35" s="45"/>
      <c r="E35" s="45"/>
      <c r="F35" s="45"/>
    </row>
    <row r="36" spans="1:6" ht="15" x14ac:dyDescent="0.25">
      <c r="A36" s="59" t="s">
        <v>544</v>
      </c>
      <c r="B36" s="60"/>
      <c r="C36" s="60"/>
      <c r="D36" s="60"/>
      <c r="E36" s="60"/>
      <c r="F36" s="60"/>
    </row>
    <row r="37" spans="1:6" ht="15" x14ac:dyDescent="0.25">
      <c r="A37" s="59" t="s">
        <v>545</v>
      </c>
      <c r="B37" s="60"/>
      <c r="C37" s="60"/>
      <c r="D37" s="60"/>
      <c r="E37" s="60"/>
      <c r="F37" s="60"/>
    </row>
    <row r="38" spans="1:6" ht="15" x14ac:dyDescent="0.25">
      <c r="A38" s="59" t="s">
        <v>546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548</v>
      </c>
      <c r="B42" s="45"/>
      <c r="C42" s="45"/>
      <c r="D42" s="45"/>
      <c r="E42" s="45"/>
      <c r="F42" s="45"/>
    </row>
    <row r="43" spans="1:6" ht="15" x14ac:dyDescent="0.25">
      <c r="A43" s="59" t="s">
        <v>549</v>
      </c>
      <c r="B43" s="60"/>
      <c r="C43" s="60"/>
      <c r="D43" s="60"/>
      <c r="E43" s="60"/>
      <c r="F43" s="60"/>
    </row>
    <row r="44" spans="1:6" ht="15" x14ac:dyDescent="0.25">
      <c r="A44" s="59" t="s">
        <v>550</v>
      </c>
      <c r="B44" s="60"/>
      <c r="C44" s="60"/>
      <c r="D44" s="60"/>
      <c r="E44" s="60"/>
      <c r="F44" s="60"/>
    </row>
    <row r="45" spans="1:6" ht="15" x14ac:dyDescent="0.25">
      <c r="A45" s="59" t="s">
        <v>551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552</v>
      </c>
      <c r="B47" s="45"/>
      <c r="C47" s="45"/>
      <c r="D47" s="45"/>
      <c r="E47" s="45"/>
      <c r="F47" s="45"/>
    </row>
    <row r="48" spans="1:6" ht="15" x14ac:dyDescent="0.25">
      <c r="A48" s="59" t="s">
        <v>550</v>
      </c>
      <c r="B48" s="123"/>
      <c r="C48" s="123"/>
      <c r="D48" s="123"/>
      <c r="E48" s="123"/>
      <c r="F48" s="123"/>
    </row>
    <row r="49" spans="1:6" ht="15" x14ac:dyDescent="0.25">
      <c r="A49" s="59" t="s">
        <v>551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553</v>
      </c>
      <c r="B51" s="45"/>
      <c r="C51" s="45"/>
      <c r="D51" s="45"/>
      <c r="E51" s="45"/>
      <c r="F51" s="45"/>
    </row>
    <row r="52" spans="1:6" ht="15" x14ac:dyDescent="0.25">
      <c r="A52" s="59" t="s">
        <v>550</v>
      </c>
      <c r="B52" s="60"/>
      <c r="C52" s="60"/>
      <c r="D52" s="60"/>
      <c r="E52" s="60"/>
      <c r="F52" s="60"/>
    </row>
    <row r="53" spans="1:6" ht="15" x14ac:dyDescent="0.25">
      <c r="A53" s="59" t="s">
        <v>551</v>
      </c>
      <c r="B53" s="60"/>
      <c r="C53" s="60"/>
      <c r="D53" s="60"/>
      <c r="E53" s="60"/>
      <c r="F53" s="60"/>
    </row>
    <row r="54" spans="1:6" ht="15" x14ac:dyDescent="0.25">
      <c r="A54" s="59" t="s">
        <v>554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558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561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6" t="s">
        <v>124</v>
      </c>
      <c r="B1" s="167"/>
      <c r="C1" s="167"/>
      <c r="D1" s="167"/>
      <c r="E1" s="167"/>
      <c r="F1" s="167"/>
      <c r="G1" s="167"/>
      <c r="H1" s="168"/>
    </row>
    <row r="2" spans="1:8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Septiembre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1135160589</v>
      </c>
      <c r="C18" s="108"/>
      <c r="D18" s="108"/>
      <c r="E18" s="108"/>
      <c r="F18" s="4">
        <v>1174862156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1135160589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1174862156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9" t="s">
        <v>154</v>
      </c>
      <c r="B33" s="169"/>
      <c r="C33" s="169"/>
      <c r="D33" s="169"/>
      <c r="E33" s="169"/>
      <c r="F33" s="169"/>
      <c r="G33" s="169"/>
      <c r="H33" s="169"/>
    </row>
    <row r="34" spans="1:8" ht="14.45" customHeight="1" x14ac:dyDescent="0.25">
      <c r="A34" s="169"/>
      <c r="B34" s="169"/>
      <c r="C34" s="169"/>
      <c r="D34" s="169"/>
      <c r="E34" s="169"/>
      <c r="F34" s="169"/>
      <c r="G34" s="169"/>
      <c r="H34" s="169"/>
    </row>
    <row r="35" spans="1:8" ht="14.45" customHeight="1" x14ac:dyDescent="0.25">
      <c r="A35" s="169"/>
      <c r="B35" s="169"/>
      <c r="C35" s="169"/>
      <c r="D35" s="169"/>
      <c r="E35" s="169"/>
      <c r="F35" s="169"/>
      <c r="G35" s="169"/>
      <c r="H35" s="169"/>
    </row>
    <row r="36" spans="1:8" ht="14.45" customHeight="1" x14ac:dyDescent="0.25">
      <c r="A36" s="169"/>
      <c r="B36" s="169"/>
      <c r="C36" s="169"/>
      <c r="D36" s="169"/>
      <c r="E36" s="169"/>
      <c r="F36" s="169"/>
      <c r="G36" s="169"/>
      <c r="H36" s="169"/>
    </row>
    <row r="37" spans="1:8" ht="14.45" customHeight="1" x14ac:dyDescent="0.25">
      <c r="A37" s="169"/>
      <c r="B37" s="169"/>
      <c r="C37" s="169"/>
      <c r="D37" s="169"/>
      <c r="E37" s="169"/>
      <c r="F37" s="169"/>
      <c r="G37" s="169"/>
      <c r="H37" s="169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6" t="s">
        <v>165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611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613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179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180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181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182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183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184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185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186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187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6" t="s">
        <v>188</v>
      </c>
      <c r="B1" s="167"/>
      <c r="C1" s="167"/>
      <c r="D1" s="168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189</v>
      </c>
      <c r="B3" s="114"/>
      <c r="C3" s="114"/>
      <c r="D3" s="115"/>
    </row>
    <row r="4" spans="1:4" x14ac:dyDescent="0.25">
      <c r="A4" s="113" t="str">
        <f>'Formato 3'!A4</f>
        <v>Del 1 de Enero al 30 de Septiembre de 2025 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4">
        <f>SUM(B9:B11)</f>
        <v>4411404658.6100006</v>
      </c>
      <c r="C8" s="14">
        <f>SUM(C9:C11)</f>
        <v>3512883880.3299999</v>
      </c>
      <c r="D8" s="14">
        <f>SUM(D9:D11)</f>
        <v>3512883880.3299999</v>
      </c>
    </row>
    <row r="9" spans="1:4" x14ac:dyDescent="0.25">
      <c r="A9" s="58" t="s">
        <v>194</v>
      </c>
      <c r="B9" s="94">
        <v>1967700760</v>
      </c>
      <c r="C9" s="94">
        <v>1418434400.8299999</v>
      </c>
      <c r="D9" s="94">
        <v>1418434400.8299999</v>
      </c>
    </row>
    <row r="10" spans="1:4" x14ac:dyDescent="0.25">
      <c r="A10" s="58" t="s">
        <v>195</v>
      </c>
      <c r="B10" s="94">
        <v>2443703898.6100001</v>
      </c>
      <c r="C10" s="94">
        <v>2094449479.4999998</v>
      </c>
      <c r="D10" s="94">
        <v>2094449479.4999998</v>
      </c>
    </row>
    <row r="11" spans="1:4" x14ac:dyDescent="0.25">
      <c r="A11" s="58" t="s">
        <v>196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197</v>
      </c>
      <c r="B13" s="14">
        <f>B14+B15</f>
        <v>4411404658.6099949</v>
      </c>
      <c r="C13" s="14">
        <f>C14+C15</f>
        <v>2952949715.5899992</v>
      </c>
      <c r="D13" s="14">
        <f>D14+D15</f>
        <v>2916596516.1999998</v>
      </c>
    </row>
    <row r="14" spans="1:4" x14ac:dyDescent="0.25">
      <c r="A14" s="58" t="s">
        <v>198</v>
      </c>
      <c r="B14" s="94">
        <v>1967700759.9999981</v>
      </c>
      <c r="C14" s="94">
        <v>1393641259.1200013</v>
      </c>
      <c r="D14" s="94">
        <v>1359379642.190001</v>
      </c>
    </row>
    <row r="15" spans="1:4" x14ac:dyDescent="0.25">
      <c r="A15" s="58" t="s">
        <v>199</v>
      </c>
      <c r="B15" s="94">
        <v>2443703898.6099973</v>
      </c>
      <c r="C15" s="94">
        <v>1559308456.4699981</v>
      </c>
      <c r="D15" s="94">
        <v>1557216874.009999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200</v>
      </c>
      <c r="B17" s="15">
        <v>0</v>
      </c>
      <c r="C17" s="14">
        <f>C18+C19</f>
        <v>162136561.64000016</v>
      </c>
      <c r="D17" s="14">
        <f>D18+D19</f>
        <v>156996834.78999999</v>
      </c>
    </row>
    <row r="18" spans="1:4" x14ac:dyDescent="0.25">
      <c r="A18" s="58" t="s">
        <v>201</v>
      </c>
      <c r="B18" s="16">
        <v>0</v>
      </c>
      <c r="C18" s="94">
        <v>144638063.11000016</v>
      </c>
      <c r="D18" s="94">
        <v>139518585.25999999</v>
      </c>
    </row>
    <row r="19" spans="1:4" x14ac:dyDescent="0.25">
      <c r="A19" s="58" t="s">
        <v>202</v>
      </c>
      <c r="B19" s="16">
        <v>0</v>
      </c>
      <c r="C19" s="94">
        <v>17498498.529999994</v>
      </c>
      <c r="D19" s="94">
        <v>17478249.529999994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203</v>
      </c>
      <c r="B21" s="14">
        <f>B8-B13+B17</f>
        <v>5.7220458984375E-6</v>
      </c>
      <c r="C21" s="14">
        <f>C8-C13+C17</f>
        <v>722070726.38000083</v>
      </c>
      <c r="D21" s="14">
        <f>D8-D13+D17</f>
        <v>753284198.92000008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204</v>
      </c>
      <c r="B23" s="14">
        <f>B21-B11</f>
        <v>5.7220458984375E-6</v>
      </c>
      <c r="C23" s="14">
        <f>C21-C11</f>
        <v>722070726.38000083</v>
      </c>
      <c r="D23" s="14">
        <f>D21-D11</f>
        <v>753284198.92000008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205</v>
      </c>
      <c r="B25" s="14">
        <f>B23-B17</f>
        <v>5.7220458984375E-6</v>
      </c>
      <c r="C25" s="14">
        <f>C23-C17</f>
        <v>559934164.74000072</v>
      </c>
      <c r="D25" s="14">
        <f>D23-D17</f>
        <v>596287364.13000011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206</v>
      </c>
      <c r="B28" s="7" t="s">
        <v>207</v>
      </c>
      <c r="C28" s="7" t="s">
        <v>191</v>
      </c>
      <c r="D28" s="7" t="s">
        <v>208</v>
      </c>
    </row>
    <row r="29" spans="1:4" x14ac:dyDescent="0.25">
      <c r="A29" s="3" t="s">
        <v>209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210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211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212</v>
      </c>
      <c r="B33" s="4">
        <f>B25+B29</f>
        <v>5.7220458984375E-6</v>
      </c>
      <c r="C33" s="4">
        <f>C25+C29</f>
        <v>559934164.74000072</v>
      </c>
      <c r="D33" s="4">
        <f>D25+D29</f>
        <v>596287364.13000011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206</v>
      </c>
      <c r="B36" s="7" t="s">
        <v>213</v>
      </c>
      <c r="C36" s="7" t="s">
        <v>191</v>
      </c>
      <c r="D36" s="7" t="s">
        <v>192</v>
      </c>
    </row>
    <row r="37" spans="1:4" ht="14.45" customHeight="1" x14ac:dyDescent="0.25">
      <c r="A37" s="3" t="s">
        <v>214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215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216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217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218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219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220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206</v>
      </c>
      <c r="B47" s="7" t="s">
        <v>213</v>
      </c>
      <c r="C47" s="7" t="s">
        <v>191</v>
      </c>
      <c r="D47" s="7" t="s">
        <v>192</v>
      </c>
    </row>
    <row r="48" spans="1:4" x14ac:dyDescent="0.25">
      <c r="A48" s="95" t="s">
        <v>221</v>
      </c>
      <c r="B48" s="96">
        <f>B9</f>
        <v>1967700760</v>
      </c>
      <c r="C48" s="96">
        <f>C9</f>
        <v>1418434400.8299999</v>
      </c>
      <c r="D48" s="96">
        <f>D9</f>
        <v>1418434400.8299999</v>
      </c>
    </row>
    <row r="49" spans="1:4" x14ac:dyDescent="0.25">
      <c r="A49" s="21" t="s">
        <v>222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215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218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198</v>
      </c>
      <c r="B53" s="47">
        <f>B14</f>
        <v>1967700759.9999981</v>
      </c>
      <c r="C53" s="47">
        <f>C14</f>
        <v>1393641259.1200013</v>
      </c>
      <c r="D53" s="47">
        <f>D14</f>
        <v>1359379642.190001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201</v>
      </c>
      <c r="B55" s="22">
        <v>0</v>
      </c>
      <c r="C55" s="47">
        <f>C18</f>
        <v>144638063.11000016</v>
      </c>
      <c r="D55" s="47">
        <f>D18</f>
        <v>139518585.25999999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223</v>
      </c>
      <c r="B57" s="4">
        <f>B48+B49-B53+B55</f>
        <v>1.9073486328125E-6</v>
      </c>
      <c r="C57" s="4">
        <f>C48+C49-C53+C55</f>
        <v>169431204.81999877</v>
      </c>
      <c r="D57" s="4">
        <f>D48+D49-D53+D55</f>
        <v>198573343.8999989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224</v>
      </c>
      <c r="B59" s="4">
        <f>B57-B49</f>
        <v>1.9073486328125E-6</v>
      </c>
      <c r="C59" s="4">
        <f>C57-C49</f>
        <v>169431204.81999877</v>
      </c>
      <c r="D59" s="4">
        <f>D57-D49</f>
        <v>198573343.8999989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206</v>
      </c>
      <c r="B62" s="7" t="s">
        <v>213</v>
      </c>
      <c r="C62" s="7" t="s">
        <v>191</v>
      </c>
      <c r="D62" s="7" t="s">
        <v>192</v>
      </c>
    </row>
    <row r="63" spans="1:4" x14ac:dyDescent="0.25">
      <c r="A63" s="95" t="s">
        <v>195</v>
      </c>
      <c r="B63" s="98">
        <f>B10</f>
        <v>2443703898.6100001</v>
      </c>
      <c r="C63" s="98">
        <f>C10</f>
        <v>2094449479.4999998</v>
      </c>
      <c r="D63" s="98">
        <f>D10</f>
        <v>2094449479.4999998</v>
      </c>
    </row>
    <row r="64" spans="1:4" ht="30" x14ac:dyDescent="0.25">
      <c r="A64" s="21" t="s">
        <v>225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216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219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226</v>
      </c>
      <c r="B68" s="94">
        <f>B15</f>
        <v>2443703898.6099973</v>
      </c>
      <c r="C68" s="94">
        <f>C15</f>
        <v>1559308456.4699981</v>
      </c>
      <c r="D68" s="94">
        <f>D15</f>
        <v>1557216874.009999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202</v>
      </c>
      <c r="B70" s="16">
        <v>0</v>
      </c>
      <c r="C70" s="94">
        <f>C19</f>
        <v>17498498.529999994</v>
      </c>
      <c r="D70" s="94">
        <f>D19</f>
        <v>17478249.529999994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227</v>
      </c>
      <c r="B72" s="14">
        <f>B63+B64-B68+B70</f>
        <v>2.86102294921875E-6</v>
      </c>
      <c r="C72" s="14">
        <f>C63+C64-C68+C70</f>
        <v>552639521.56000161</v>
      </c>
      <c r="D72" s="14">
        <f>D63+D64-D68+D70</f>
        <v>554710855.0200007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228</v>
      </c>
      <c r="B74" s="14">
        <f>B72-B64</f>
        <v>2.86102294921875E-6</v>
      </c>
      <c r="C74" s="14">
        <f>C72-C64</f>
        <v>552639521.56000161</v>
      </c>
      <c r="D74" s="14">
        <f>D72-D64</f>
        <v>554710855.0200007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6:D17 B20:D25 B18:B19 B11: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6" t="s">
        <v>229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230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 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0" t="s">
        <v>231</v>
      </c>
      <c r="B6" s="172" t="s">
        <v>232</v>
      </c>
      <c r="C6" s="172"/>
      <c r="D6" s="172"/>
      <c r="E6" s="172"/>
      <c r="F6" s="172"/>
      <c r="G6" s="172" t="s">
        <v>233</v>
      </c>
    </row>
    <row r="7" spans="1:7" ht="30" x14ac:dyDescent="0.25">
      <c r="A7" s="171"/>
      <c r="B7" s="25" t="s">
        <v>234</v>
      </c>
      <c r="C7" s="7" t="s">
        <v>235</v>
      </c>
      <c r="D7" s="25" t="s">
        <v>236</v>
      </c>
      <c r="E7" s="25" t="s">
        <v>191</v>
      </c>
      <c r="F7" s="25" t="s">
        <v>237</v>
      </c>
      <c r="G7" s="172"/>
    </row>
    <row r="8" spans="1:7" x14ac:dyDescent="0.25">
      <c r="A8" s="26" t="s">
        <v>238</v>
      </c>
      <c r="B8" s="91"/>
      <c r="C8" s="91"/>
      <c r="D8" s="91"/>
      <c r="E8" s="91"/>
      <c r="F8" s="91"/>
      <c r="G8" s="91"/>
    </row>
    <row r="9" spans="1:7" x14ac:dyDescent="0.25">
      <c r="A9" s="58" t="s">
        <v>239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8" t="s">
        <v>240</v>
      </c>
      <c r="B10" s="47">
        <v>56660452</v>
      </c>
      <c r="C10" s="47">
        <v>0</v>
      </c>
      <c r="D10" s="47">
        <v>56660452</v>
      </c>
      <c r="E10" s="47">
        <v>43048146.200000003</v>
      </c>
      <c r="F10" s="47">
        <v>43048146.200000003</v>
      </c>
      <c r="G10" s="47">
        <v>-13612305.799999997</v>
      </c>
    </row>
    <row r="11" spans="1:7" x14ac:dyDescent="0.25">
      <c r="A11" s="58" t="s">
        <v>241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8" t="s">
        <v>242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8" t="s">
        <v>243</v>
      </c>
      <c r="B13" s="47">
        <v>12515000</v>
      </c>
      <c r="C13" s="47">
        <v>20707.359999999997</v>
      </c>
      <c r="D13" s="47">
        <v>12535707.359999999</v>
      </c>
      <c r="E13" s="47">
        <v>13745139.859999999</v>
      </c>
      <c r="F13" s="47">
        <v>13745139.859999999</v>
      </c>
      <c r="G13" s="47">
        <v>1230139.8599999994</v>
      </c>
    </row>
    <row r="14" spans="1:7" x14ac:dyDescent="0.25">
      <c r="A14" s="58" t="s">
        <v>244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8" t="s">
        <v>245</v>
      </c>
      <c r="B15" s="47">
        <v>396756930</v>
      </c>
      <c r="C15" s="47">
        <v>50000</v>
      </c>
      <c r="D15" s="47">
        <v>396806930.00100005</v>
      </c>
      <c r="E15" s="47">
        <v>359528522.33999985</v>
      </c>
      <c r="F15" s="47">
        <v>359528522.33999985</v>
      </c>
      <c r="G15" s="47">
        <v>-37228407.659999996</v>
      </c>
    </row>
    <row r="16" spans="1:7" x14ac:dyDescent="0.25">
      <c r="A16" s="92" t="s">
        <v>246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247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248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7" t="s">
        <v>249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7" t="s">
        <v>250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251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252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253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254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255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256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7" t="s">
        <v>257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8" t="s">
        <v>258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259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260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261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262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263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58" t="s">
        <v>264</v>
      </c>
      <c r="B34" s="47">
        <v>1501768378</v>
      </c>
      <c r="C34" s="47">
        <v>-46499689.200000003</v>
      </c>
      <c r="D34" s="47">
        <v>1455268688.8</v>
      </c>
      <c r="E34" s="47">
        <v>1002112592.4299999</v>
      </c>
      <c r="F34" s="47">
        <v>1002112592.4299999</v>
      </c>
      <c r="G34" s="47">
        <v>-499655785.57000005</v>
      </c>
    </row>
    <row r="35" spans="1:7" ht="14.45" customHeight="1" x14ac:dyDescent="0.25">
      <c r="A35" s="58" t="s">
        <v>265</v>
      </c>
      <c r="B35" s="47">
        <f t="shared" ref="B35:G35" si="0">B36</f>
        <v>0</v>
      </c>
      <c r="C35" s="47">
        <f t="shared" si="0"/>
        <v>0</v>
      </c>
      <c r="D35" s="47">
        <f t="shared" si="0"/>
        <v>0</v>
      </c>
      <c r="E35" s="47">
        <f t="shared" si="0"/>
        <v>0</v>
      </c>
      <c r="F35" s="47">
        <f t="shared" si="0"/>
        <v>0</v>
      </c>
      <c r="G35" s="47">
        <f t="shared" si="0"/>
        <v>0</v>
      </c>
    </row>
    <row r="36" spans="1:7" ht="14.45" customHeight="1" x14ac:dyDescent="0.25">
      <c r="A36" s="77" t="s">
        <v>266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267</v>
      </c>
      <c r="B37" s="47">
        <f t="shared" ref="B37:G37" si="1">B38+B39</f>
        <v>0</v>
      </c>
      <c r="C37" s="47">
        <f t="shared" si="1"/>
        <v>0</v>
      </c>
      <c r="D37" s="47">
        <f t="shared" si="1"/>
        <v>0</v>
      </c>
      <c r="E37" s="47">
        <f t="shared" si="1"/>
        <v>0</v>
      </c>
      <c r="F37" s="47">
        <f t="shared" si="1"/>
        <v>0</v>
      </c>
      <c r="G37" s="47">
        <f t="shared" si="1"/>
        <v>0</v>
      </c>
    </row>
    <row r="38" spans="1:7" x14ac:dyDescent="0.25">
      <c r="A38" s="77" t="s">
        <v>268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270</v>
      </c>
      <c r="B41" s="4">
        <f t="shared" ref="B41:G41" si="2">SUM(B9,B10,B11,B12,B13,B14,B15,B16,B28,B34,B35,B37)</f>
        <v>1967700760</v>
      </c>
      <c r="C41" s="4">
        <f t="shared" si="2"/>
        <v>-46428981.840000004</v>
      </c>
      <c r="D41" s="4">
        <f t="shared" si="2"/>
        <v>1921271778.161</v>
      </c>
      <c r="E41" s="4">
        <f t="shared" si="2"/>
        <v>1418434400.8299999</v>
      </c>
      <c r="F41" s="4">
        <f t="shared" si="2"/>
        <v>1418434400.8299999</v>
      </c>
      <c r="G41" s="4">
        <f t="shared" si="2"/>
        <v>-549266359.17000008</v>
      </c>
    </row>
    <row r="42" spans="1:7" x14ac:dyDescent="0.25">
      <c r="A42" s="3" t="s">
        <v>271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272</v>
      </c>
      <c r="B44" s="49"/>
      <c r="C44" s="49"/>
      <c r="D44" s="49"/>
      <c r="E44" s="49"/>
      <c r="F44" s="49"/>
      <c r="G44" s="49"/>
    </row>
    <row r="45" spans="1:7" x14ac:dyDescent="0.25">
      <c r="A45" s="58" t="s">
        <v>273</v>
      </c>
      <c r="B45" s="47">
        <f t="shared" ref="B45:G45" si="3">SUM(B46:B53)</f>
        <v>0</v>
      </c>
      <c r="C45" s="47">
        <f t="shared" si="3"/>
        <v>0</v>
      </c>
      <c r="D45" s="47">
        <f t="shared" si="3"/>
        <v>0</v>
      </c>
      <c r="E45" s="47">
        <f t="shared" si="3"/>
        <v>0</v>
      </c>
      <c r="F45" s="47">
        <f t="shared" si="3"/>
        <v>0</v>
      </c>
      <c r="G45" s="47">
        <f t="shared" si="3"/>
        <v>0</v>
      </c>
    </row>
    <row r="46" spans="1:7" x14ac:dyDescent="0.25">
      <c r="A46" s="80" t="s">
        <v>274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275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4">F47-B47</f>
        <v>0</v>
      </c>
    </row>
    <row r="48" spans="1:7" x14ac:dyDescent="0.25">
      <c r="A48" s="80" t="s">
        <v>276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4"/>
        <v>0</v>
      </c>
    </row>
    <row r="49" spans="1:7" ht="30" x14ac:dyDescent="0.25">
      <c r="A49" s="80" t="s">
        <v>277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4"/>
        <v>0</v>
      </c>
    </row>
    <row r="50" spans="1:7" x14ac:dyDescent="0.25">
      <c r="A50" s="80" t="s">
        <v>278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4"/>
        <v>0</v>
      </c>
    </row>
    <row r="51" spans="1:7" x14ac:dyDescent="0.25">
      <c r="A51" s="80" t="s">
        <v>279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4"/>
        <v>0</v>
      </c>
    </row>
    <row r="52" spans="1:7" ht="30" x14ac:dyDescent="0.25">
      <c r="A52" s="81" t="s">
        <v>280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4"/>
        <v>0</v>
      </c>
    </row>
    <row r="53" spans="1:7" x14ac:dyDescent="0.25">
      <c r="A53" s="77" t="s">
        <v>281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282</v>
      </c>
      <c r="B54" s="47">
        <f t="shared" ref="B54:G54" si="5">SUM(B55:B58)</f>
        <v>0</v>
      </c>
      <c r="C54" s="47">
        <f t="shared" si="5"/>
        <v>0</v>
      </c>
      <c r="D54" s="47">
        <f t="shared" si="5"/>
        <v>0</v>
      </c>
      <c r="E54" s="47">
        <f t="shared" si="5"/>
        <v>0</v>
      </c>
      <c r="F54" s="47">
        <f t="shared" si="5"/>
        <v>0</v>
      </c>
      <c r="G54" s="47">
        <f t="shared" si="5"/>
        <v>0</v>
      </c>
    </row>
    <row r="55" spans="1:7" x14ac:dyDescent="0.25">
      <c r="A55" s="81" t="s">
        <v>283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284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6">F56-B56</f>
        <v>0</v>
      </c>
    </row>
    <row r="57" spans="1:7" x14ac:dyDescent="0.25">
      <c r="A57" s="80" t="s">
        <v>285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6"/>
        <v>0</v>
      </c>
    </row>
    <row r="58" spans="1:7" x14ac:dyDescent="0.25">
      <c r="A58" s="81" t="s">
        <v>286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6"/>
        <v>0</v>
      </c>
    </row>
    <row r="59" spans="1:7" x14ac:dyDescent="0.25">
      <c r="A59" s="58" t="s">
        <v>287</v>
      </c>
      <c r="B59" s="47">
        <f t="shared" ref="B59:G59" si="7">SUM(B60:B61)</f>
        <v>0</v>
      </c>
      <c r="C59" s="47">
        <f t="shared" si="7"/>
        <v>0</v>
      </c>
      <c r="D59" s="47">
        <f t="shared" si="7"/>
        <v>0</v>
      </c>
      <c r="E59" s="47">
        <f t="shared" si="7"/>
        <v>0</v>
      </c>
      <c r="F59" s="47">
        <f t="shared" si="7"/>
        <v>0</v>
      </c>
      <c r="G59" s="47">
        <f t="shared" si="7"/>
        <v>0</v>
      </c>
    </row>
    <row r="60" spans="1:7" x14ac:dyDescent="0.25">
      <c r="A60" s="80" t="s">
        <v>288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289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8">F61-B61</f>
        <v>0</v>
      </c>
    </row>
    <row r="62" spans="1:7" x14ac:dyDescent="0.25">
      <c r="A62" s="58" t="s">
        <v>290</v>
      </c>
      <c r="B62" s="47">
        <v>2443703898.6100001</v>
      </c>
      <c r="C62" s="47">
        <v>-20214480.68</v>
      </c>
      <c r="D62" s="47">
        <v>2423489417.9300003</v>
      </c>
      <c r="E62" s="47">
        <v>2094449479.4999998</v>
      </c>
      <c r="F62" s="47">
        <v>2094449479.4999998</v>
      </c>
      <c r="G62" s="47">
        <v>-349254419.11000037</v>
      </c>
    </row>
    <row r="63" spans="1:7" x14ac:dyDescent="0.25">
      <c r="A63" s="58" t="s">
        <v>291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8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292</v>
      </c>
      <c r="B65" s="4">
        <f t="shared" ref="B65:G65" si="9">B45+B54+B59+B62+B63</f>
        <v>2443703898.6100001</v>
      </c>
      <c r="C65" s="4">
        <f t="shared" si="9"/>
        <v>-20214480.68</v>
      </c>
      <c r="D65" s="4">
        <f t="shared" si="9"/>
        <v>2423489417.9300003</v>
      </c>
      <c r="E65" s="4">
        <f t="shared" si="9"/>
        <v>2094449479.4999998</v>
      </c>
      <c r="F65" s="4">
        <f t="shared" si="9"/>
        <v>2094449479.4999998</v>
      </c>
      <c r="G65" s="4">
        <f t="shared" si="9"/>
        <v>-349254419.11000037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293</v>
      </c>
      <c r="B67" s="4">
        <f t="shared" ref="B67:G67" si="10">B68</f>
        <v>0</v>
      </c>
      <c r="C67" s="4">
        <f t="shared" si="10"/>
        <v>506544039.19999999</v>
      </c>
      <c r="D67" s="4">
        <f t="shared" si="10"/>
        <v>506544039.19999999</v>
      </c>
      <c r="E67" s="4">
        <f t="shared" si="10"/>
        <v>0</v>
      </c>
      <c r="F67" s="4">
        <f t="shared" si="10"/>
        <v>0</v>
      </c>
      <c r="G67" s="4">
        <f t="shared" si="10"/>
        <v>0</v>
      </c>
    </row>
    <row r="68" spans="1:7" x14ac:dyDescent="0.25">
      <c r="A68" s="58" t="s">
        <v>294</v>
      </c>
      <c r="B68" s="47">
        <v>0</v>
      </c>
      <c r="C68" s="47">
        <v>506544039.19999999</v>
      </c>
      <c r="D68" s="47">
        <v>506544039.19999999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295</v>
      </c>
      <c r="B70" s="4">
        <f t="shared" ref="B70:G70" si="11">B41+B65+B67</f>
        <v>4411404658.6100006</v>
      </c>
      <c r="C70" s="4">
        <f t="shared" si="11"/>
        <v>439900576.68000001</v>
      </c>
      <c r="D70" s="4">
        <f t="shared" si="11"/>
        <v>4851305235.2910004</v>
      </c>
      <c r="E70" s="4">
        <f t="shared" si="11"/>
        <v>3512883880.3299999</v>
      </c>
      <c r="F70" s="4">
        <f t="shared" si="11"/>
        <v>3512883880.3299999</v>
      </c>
      <c r="G70" s="4">
        <f t="shared" si="11"/>
        <v>-898520778.28000045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296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299</v>
      </c>
      <c r="B75" s="4">
        <f t="shared" ref="B75:G75" si="12">B73+B74</f>
        <v>0</v>
      </c>
      <c r="C75" s="4">
        <f t="shared" si="12"/>
        <v>0</v>
      </c>
      <c r="D75" s="4">
        <f t="shared" si="12"/>
        <v>0</v>
      </c>
      <c r="E75" s="4">
        <f t="shared" si="12"/>
        <v>0</v>
      </c>
      <c r="F75" s="4">
        <f t="shared" si="12"/>
        <v>0</v>
      </c>
      <c r="G75" s="4">
        <f t="shared" si="12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5:F58 B60:F61 G60:G61 G55:G58 G38:G53 B63:F67 G63:G76 B69:F75 B68 E68:F68" unlockedFormula="1"/>
    <ignoredError sqref="B59:F59" formulaRange="1" unlockedFormula="1"/>
    <ignoredError sqref="G59 G54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58" zoomScale="75" zoomScaleNormal="75" workbookViewId="0">
      <selection activeCell="F10" sqref="F1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28515625" bestFit="1" customWidth="1"/>
  </cols>
  <sheetData>
    <row r="1" spans="1:7" ht="40.9" customHeight="1" x14ac:dyDescent="0.25">
      <c r="A1" s="175" t="s">
        <v>300</v>
      </c>
      <c r="B1" s="167"/>
      <c r="C1" s="167"/>
      <c r="D1" s="167"/>
      <c r="E1" s="167"/>
      <c r="F1" s="167"/>
      <c r="G1" s="168"/>
    </row>
    <row r="2" spans="1:7" x14ac:dyDescent="0.25">
      <c r="A2" s="125" t="str">
        <f>'Formato 1'!A2</f>
        <v>UNIVERSIDAD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301</v>
      </c>
      <c r="B3" s="126"/>
      <c r="C3" s="126"/>
      <c r="D3" s="126"/>
      <c r="E3" s="126"/>
      <c r="F3" s="126"/>
      <c r="G3" s="126"/>
    </row>
    <row r="4" spans="1:7" x14ac:dyDescent="0.25">
      <c r="A4" s="126" t="s">
        <v>302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 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3" t="s">
        <v>6</v>
      </c>
      <c r="B7" s="173" t="s">
        <v>303</v>
      </c>
      <c r="C7" s="173"/>
      <c r="D7" s="173"/>
      <c r="E7" s="173"/>
      <c r="F7" s="173"/>
      <c r="G7" s="174" t="s">
        <v>304</v>
      </c>
    </row>
    <row r="8" spans="1:7" ht="30" x14ac:dyDescent="0.25">
      <c r="A8" s="173"/>
      <c r="B8" s="7" t="s">
        <v>305</v>
      </c>
      <c r="C8" s="7" t="s">
        <v>306</v>
      </c>
      <c r="D8" s="7" t="s">
        <v>307</v>
      </c>
      <c r="E8" s="7" t="s">
        <v>191</v>
      </c>
      <c r="F8" s="7" t="s">
        <v>308</v>
      </c>
      <c r="G8" s="173"/>
    </row>
    <row r="9" spans="1:7" x14ac:dyDescent="0.25">
      <c r="A9" s="27" t="s">
        <v>309</v>
      </c>
      <c r="B9" s="83">
        <f t="shared" ref="B9:G9" si="0">SUM(B10,B18,B28,B38,B48,B58,B62,B71,B75)</f>
        <v>1967700759.9999998</v>
      </c>
      <c r="C9" s="83">
        <f t="shared" si="0"/>
        <v>358222451.9799999</v>
      </c>
      <c r="D9" s="83">
        <f t="shared" si="0"/>
        <v>2325923211.98</v>
      </c>
      <c r="E9" s="83">
        <f t="shared" si="0"/>
        <v>1393641259.1200001</v>
      </c>
      <c r="F9" s="83">
        <f t="shared" si="0"/>
        <v>1359379642.1900003</v>
      </c>
      <c r="G9" s="83">
        <f t="shared" si="0"/>
        <v>932281952.86000001</v>
      </c>
    </row>
    <row r="10" spans="1:7" x14ac:dyDescent="0.25">
      <c r="A10" s="84" t="s">
        <v>310</v>
      </c>
      <c r="B10" s="83">
        <f t="shared" ref="B10:G10" si="1">SUM(B11:B17)</f>
        <v>1515151400.8699999</v>
      </c>
      <c r="C10" s="83">
        <f t="shared" si="1"/>
        <v>80982515.179999918</v>
      </c>
      <c r="D10" s="83">
        <f t="shared" si="1"/>
        <v>1596133916.05</v>
      </c>
      <c r="E10" s="83">
        <f t="shared" si="1"/>
        <v>1089861218.3199999</v>
      </c>
      <c r="F10" s="83">
        <f t="shared" si="1"/>
        <v>1072716757.7700003</v>
      </c>
      <c r="G10" s="83">
        <f t="shared" si="1"/>
        <v>506272697.73000002</v>
      </c>
    </row>
    <row r="11" spans="1:7" x14ac:dyDescent="0.25">
      <c r="A11" s="85" t="s">
        <v>311</v>
      </c>
      <c r="B11" s="75">
        <v>232150035.31999993</v>
      </c>
      <c r="C11" s="75">
        <v>-11268818.27000002</v>
      </c>
      <c r="D11" s="75">
        <v>220881217.04999954</v>
      </c>
      <c r="E11" s="75">
        <v>162622062.88</v>
      </c>
      <c r="F11" s="75">
        <v>162622062.61999997</v>
      </c>
      <c r="G11" s="75">
        <v>58259154.169999994</v>
      </c>
    </row>
    <row r="12" spans="1:7" x14ac:dyDescent="0.25">
      <c r="A12" s="85" t="s">
        <v>312</v>
      </c>
      <c r="B12" s="75">
        <v>346186092.81000018</v>
      </c>
      <c r="C12" s="75">
        <v>5475492.29</v>
      </c>
      <c r="D12" s="75">
        <v>351661585.0999999</v>
      </c>
      <c r="E12" s="75">
        <v>224013523.7200003</v>
      </c>
      <c r="F12" s="75">
        <v>224013521.06000021</v>
      </c>
      <c r="G12" s="75">
        <v>127648061.38000003</v>
      </c>
    </row>
    <row r="13" spans="1:7" x14ac:dyDescent="0.25">
      <c r="A13" s="85" t="s">
        <v>313</v>
      </c>
      <c r="B13" s="75">
        <v>111470060.54000024</v>
      </c>
      <c r="C13" s="75">
        <v>7942147.3500000006</v>
      </c>
      <c r="D13" s="75">
        <v>119412207.89000022</v>
      </c>
      <c r="E13" s="75">
        <v>75033294.079999998</v>
      </c>
      <c r="F13" s="75">
        <v>75033291.870000005</v>
      </c>
      <c r="G13" s="75">
        <v>44378913.810000002</v>
      </c>
    </row>
    <row r="14" spans="1:7" x14ac:dyDescent="0.25">
      <c r="A14" s="85" t="s">
        <v>314</v>
      </c>
      <c r="B14" s="75">
        <v>320507689.92999959</v>
      </c>
      <c r="C14" s="75">
        <v>96039337.459999993</v>
      </c>
      <c r="D14" s="75">
        <v>416547027.38999999</v>
      </c>
      <c r="E14" s="75">
        <v>299948222.02999985</v>
      </c>
      <c r="F14" s="75">
        <v>283317991.28999984</v>
      </c>
      <c r="G14" s="75">
        <v>116598805.36000001</v>
      </c>
    </row>
    <row r="15" spans="1:7" x14ac:dyDescent="0.25">
      <c r="A15" s="85" t="s">
        <v>315</v>
      </c>
      <c r="B15" s="75">
        <v>291497040.00999999</v>
      </c>
      <c r="C15" s="75">
        <v>-12255046.950000025</v>
      </c>
      <c r="D15" s="75">
        <v>279241993.06000036</v>
      </c>
      <c r="E15" s="75">
        <v>183828411.06</v>
      </c>
      <c r="F15" s="75">
        <v>183314187.20000044</v>
      </c>
      <c r="G15" s="75">
        <v>95413582</v>
      </c>
    </row>
    <row r="16" spans="1:7" x14ac:dyDescent="0.25">
      <c r="A16" s="85" t="s">
        <v>316</v>
      </c>
      <c r="B16" s="75">
        <v>64483149.380000003</v>
      </c>
      <c r="C16" s="75">
        <v>-25330407.469999999</v>
      </c>
      <c r="D16" s="75">
        <v>39152741.910000004</v>
      </c>
      <c r="E16" s="75">
        <v>0</v>
      </c>
      <c r="F16" s="75">
        <v>0</v>
      </c>
      <c r="G16" s="75">
        <v>39152741.910000004</v>
      </c>
    </row>
    <row r="17" spans="1:7" x14ac:dyDescent="0.25">
      <c r="A17" s="85" t="s">
        <v>317</v>
      </c>
      <c r="B17" s="75">
        <v>148857332.88</v>
      </c>
      <c r="C17" s="75">
        <v>20379810.769999988</v>
      </c>
      <c r="D17" s="75">
        <v>169237143.64999992</v>
      </c>
      <c r="E17" s="75">
        <v>144415704.54999989</v>
      </c>
      <c r="F17" s="75">
        <v>144415703.72999987</v>
      </c>
      <c r="G17" s="75">
        <v>24821439.099999994</v>
      </c>
    </row>
    <row r="18" spans="1:7" x14ac:dyDescent="0.25">
      <c r="A18" s="84" t="s">
        <v>318</v>
      </c>
      <c r="B18" s="83">
        <f t="shared" ref="B18:G18" si="2">SUM(B19:B27)</f>
        <v>77678001.639999986</v>
      </c>
      <c r="C18" s="83">
        <f t="shared" si="2"/>
        <v>16950783.02</v>
      </c>
      <c r="D18" s="83">
        <f t="shared" si="2"/>
        <v>94628784.660000011</v>
      </c>
      <c r="E18" s="83">
        <f t="shared" si="2"/>
        <v>38285614.480000004</v>
      </c>
      <c r="F18" s="83">
        <f t="shared" si="2"/>
        <v>36392622.920000009</v>
      </c>
      <c r="G18" s="83">
        <f t="shared" si="2"/>
        <v>56343170.180000022</v>
      </c>
    </row>
    <row r="19" spans="1:7" x14ac:dyDescent="0.25">
      <c r="A19" s="85" t="s">
        <v>319</v>
      </c>
      <c r="B19" s="75">
        <v>34964436.439999998</v>
      </c>
      <c r="C19" s="75">
        <v>9238531.0099999998</v>
      </c>
      <c r="D19" s="75">
        <v>44202967.450000003</v>
      </c>
      <c r="E19" s="75">
        <v>10480715.289999995</v>
      </c>
      <c r="F19" s="75">
        <v>9791758.7799999993</v>
      </c>
      <c r="G19" s="75">
        <v>33722252.160000026</v>
      </c>
    </row>
    <row r="20" spans="1:7" x14ac:dyDescent="0.25">
      <c r="A20" s="85" t="s">
        <v>320</v>
      </c>
      <c r="B20" s="75">
        <v>8767455.3999999985</v>
      </c>
      <c r="C20" s="75">
        <v>1462049.2500000007</v>
      </c>
      <c r="D20" s="75">
        <v>10229504.650000002</v>
      </c>
      <c r="E20" s="75">
        <v>6482969.3900000006</v>
      </c>
      <c r="F20" s="75">
        <v>6223143.9600000009</v>
      </c>
      <c r="G20" s="75">
        <v>3746535.259999997</v>
      </c>
    </row>
    <row r="21" spans="1:7" x14ac:dyDescent="0.25">
      <c r="A21" s="85" t="s">
        <v>321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ref="G21:G26" si="3">D21-E21</f>
        <v>0</v>
      </c>
    </row>
    <row r="22" spans="1:7" x14ac:dyDescent="0.25">
      <c r="A22" s="85" t="s">
        <v>322</v>
      </c>
      <c r="B22" s="75">
        <v>5921389.9900000012</v>
      </c>
      <c r="C22" s="75">
        <v>-271512.65000000002</v>
      </c>
      <c r="D22" s="75">
        <v>5649877.3399999999</v>
      </c>
      <c r="E22" s="75">
        <v>3022984.9300000006</v>
      </c>
      <c r="F22" s="75">
        <v>2800226.5200000009</v>
      </c>
      <c r="G22" s="75">
        <v>2626892.4099999997</v>
      </c>
    </row>
    <row r="23" spans="1:7" x14ac:dyDescent="0.25">
      <c r="A23" s="85" t="s">
        <v>323</v>
      </c>
      <c r="B23" s="75">
        <v>7627852.3999999994</v>
      </c>
      <c r="C23" s="75">
        <v>2832494.2199999993</v>
      </c>
      <c r="D23" s="75">
        <v>10460346.619999995</v>
      </c>
      <c r="E23" s="75">
        <v>3920172.7100000018</v>
      </c>
      <c r="F23" s="75">
        <v>3655604.1300000013</v>
      </c>
      <c r="G23" s="75">
        <v>6540173.9099999955</v>
      </c>
    </row>
    <row r="24" spans="1:7" x14ac:dyDescent="0.25">
      <c r="A24" s="85" t="s">
        <v>324</v>
      </c>
      <c r="B24" s="75">
        <v>10176459.889999997</v>
      </c>
      <c r="C24" s="75">
        <v>448046.92000000016</v>
      </c>
      <c r="D24" s="75">
        <v>10624506.809999995</v>
      </c>
      <c r="E24" s="75">
        <v>6164558.4400000013</v>
      </c>
      <c r="F24" s="75">
        <v>6034547.8500000015</v>
      </c>
      <c r="G24" s="75">
        <v>4459948.37</v>
      </c>
    </row>
    <row r="25" spans="1:7" x14ac:dyDescent="0.25">
      <c r="A25" s="85" t="s">
        <v>325</v>
      </c>
      <c r="B25" s="75">
        <v>6454479.9700000007</v>
      </c>
      <c r="C25" s="75">
        <v>1782732.8900000004</v>
      </c>
      <c r="D25" s="75">
        <v>8237212.8600000031</v>
      </c>
      <c r="E25" s="75">
        <v>4786581.0200000005</v>
      </c>
      <c r="F25" s="75">
        <v>4672928.8900000006</v>
      </c>
      <c r="G25" s="75">
        <v>3450631.84</v>
      </c>
    </row>
    <row r="26" spans="1:7" x14ac:dyDescent="0.25">
      <c r="A26" s="85" t="s">
        <v>326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3"/>
        <v>0</v>
      </c>
    </row>
    <row r="27" spans="1:7" x14ac:dyDescent="0.25">
      <c r="A27" s="85" t="s">
        <v>327</v>
      </c>
      <c r="B27" s="75">
        <v>3765927.55</v>
      </c>
      <c r="C27" s="75">
        <v>1458441.3800000004</v>
      </c>
      <c r="D27" s="75">
        <v>5224368.9300000025</v>
      </c>
      <c r="E27" s="75">
        <v>3427632.7000000007</v>
      </c>
      <c r="F27" s="75">
        <v>3214412.7899999996</v>
      </c>
      <c r="G27" s="75">
        <v>1796736.2300000004</v>
      </c>
    </row>
    <row r="28" spans="1:7" x14ac:dyDescent="0.25">
      <c r="A28" s="84" t="s">
        <v>328</v>
      </c>
      <c r="B28" s="83">
        <f t="shared" ref="B28:G28" si="4">SUM(B29:B37)</f>
        <v>243654370.86000004</v>
      </c>
      <c r="C28" s="83">
        <f t="shared" si="4"/>
        <v>93582664.549999967</v>
      </c>
      <c r="D28" s="83">
        <f t="shared" si="4"/>
        <v>337237035.41000003</v>
      </c>
      <c r="E28" s="83">
        <f t="shared" si="4"/>
        <v>136253720.99999994</v>
      </c>
      <c r="F28" s="83">
        <f t="shared" si="4"/>
        <v>129599561.33999994</v>
      </c>
      <c r="G28" s="83">
        <f t="shared" si="4"/>
        <v>200983314.41</v>
      </c>
    </row>
    <row r="29" spans="1:7" x14ac:dyDescent="0.25">
      <c r="A29" s="85" t="s">
        <v>329</v>
      </c>
      <c r="B29" s="75">
        <v>16764765.33</v>
      </c>
      <c r="C29" s="75">
        <v>21246796.850000001</v>
      </c>
      <c r="D29" s="75">
        <v>38011562.18</v>
      </c>
      <c r="E29" s="75">
        <v>4843270.4899999984</v>
      </c>
      <c r="F29" s="75">
        <v>4704819.9399999995</v>
      </c>
      <c r="G29" s="75">
        <v>33168291.689999998</v>
      </c>
    </row>
    <row r="30" spans="1:7" x14ac:dyDescent="0.25">
      <c r="A30" s="85" t="s">
        <v>330</v>
      </c>
      <c r="B30" s="75">
        <v>28387066.52</v>
      </c>
      <c r="C30" s="75">
        <v>1570897.3200000003</v>
      </c>
      <c r="D30" s="75">
        <v>29957963.84</v>
      </c>
      <c r="E30" s="75">
        <v>20320609.359999988</v>
      </c>
      <c r="F30" s="75">
        <v>19875462.77999999</v>
      </c>
      <c r="G30" s="75">
        <v>9637354.4800000004</v>
      </c>
    </row>
    <row r="31" spans="1:7" x14ac:dyDescent="0.25">
      <c r="A31" s="85" t="s">
        <v>331</v>
      </c>
      <c r="B31" s="75">
        <v>43990438.660000004</v>
      </c>
      <c r="C31" s="75">
        <v>27160308.279999997</v>
      </c>
      <c r="D31" s="75">
        <v>71150746.939999983</v>
      </c>
      <c r="E31" s="75">
        <v>26659235.499999993</v>
      </c>
      <c r="F31" s="75">
        <v>25972564.679999996</v>
      </c>
      <c r="G31" s="75">
        <v>44491511.439999998</v>
      </c>
    </row>
    <row r="32" spans="1:7" x14ac:dyDescent="0.25">
      <c r="A32" s="85" t="s">
        <v>332</v>
      </c>
      <c r="B32" s="75">
        <v>8378850.9200000018</v>
      </c>
      <c r="C32" s="75">
        <v>5714938.4299999997</v>
      </c>
      <c r="D32" s="75">
        <v>14093789.350000003</v>
      </c>
      <c r="E32" s="75">
        <v>3070325.4499999997</v>
      </c>
      <c r="F32" s="75">
        <v>2963953.4499999997</v>
      </c>
      <c r="G32" s="75">
        <v>11023463.900000002</v>
      </c>
    </row>
    <row r="33" spans="1:7" ht="14.45" customHeight="1" x14ac:dyDescent="0.25">
      <c r="A33" s="85" t="s">
        <v>333</v>
      </c>
      <c r="B33" s="75">
        <v>57980177.11999999</v>
      </c>
      <c r="C33" s="75">
        <v>26117075.859999985</v>
      </c>
      <c r="D33" s="75">
        <v>84097252.980000049</v>
      </c>
      <c r="E33" s="75">
        <v>29051466.249999978</v>
      </c>
      <c r="F33" s="75">
        <v>26972244.829999983</v>
      </c>
      <c r="G33" s="75">
        <v>55045786.730000004</v>
      </c>
    </row>
    <row r="34" spans="1:7" ht="14.45" customHeight="1" x14ac:dyDescent="0.25">
      <c r="A34" s="85" t="s">
        <v>334</v>
      </c>
      <c r="B34" s="75">
        <v>11155383.08</v>
      </c>
      <c r="C34" s="75">
        <v>988063.86</v>
      </c>
      <c r="D34" s="75">
        <v>12143446.940000001</v>
      </c>
      <c r="E34" s="75">
        <v>7634568.8400000008</v>
      </c>
      <c r="F34" s="75">
        <v>6720455.6600000001</v>
      </c>
      <c r="G34" s="75">
        <v>4508878.1000000006</v>
      </c>
    </row>
    <row r="35" spans="1:7" ht="14.45" customHeight="1" x14ac:dyDescent="0.25">
      <c r="A35" s="85" t="s">
        <v>335</v>
      </c>
      <c r="B35" s="75">
        <v>16108105.299999999</v>
      </c>
      <c r="C35" s="75">
        <v>2918349.6900000004</v>
      </c>
      <c r="D35" s="75">
        <v>19026454.99000001</v>
      </c>
      <c r="E35" s="75">
        <v>10027755.940000003</v>
      </c>
      <c r="F35" s="75">
        <v>9335579.2399999984</v>
      </c>
      <c r="G35" s="75">
        <v>8998699.0500000007</v>
      </c>
    </row>
    <row r="36" spans="1:7" ht="14.45" customHeight="1" x14ac:dyDescent="0.25">
      <c r="A36" s="85" t="s">
        <v>336</v>
      </c>
      <c r="B36" s="75">
        <v>29127194.990000002</v>
      </c>
      <c r="C36" s="75">
        <v>6537206.0199999977</v>
      </c>
      <c r="D36" s="75">
        <v>35664401.009999998</v>
      </c>
      <c r="E36" s="75">
        <v>21614721.909999985</v>
      </c>
      <c r="F36" s="75">
        <v>20076090.669999972</v>
      </c>
      <c r="G36" s="75">
        <v>14049679.099999992</v>
      </c>
    </row>
    <row r="37" spans="1:7" ht="14.45" customHeight="1" x14ac:dyDescent="0.25">
      <c r="A37" s="85" t="s">
        <v>337</v>
      </c>
      <c r="B37" s="75">
        <v>31762388.940000005</v>
      </c>
      <c r="C37" s="75">
        <v>1329028.2399999991</v>
      </c>
      <c r="D37" s="75">
        <v>33091417.179999989</v>
      </c>
      <c r="E37" s="75">
        <v>13031767.260000002</v>
      </c>
      <c r="F37" s="75">
        <v>12978390.090000002</v>
      </c>
      <c r="G37" s="75">
        <v>20059649.919999998</v>
      </c>
    </row>
    <row r="38" spans="1:7" x14ac:dyDescent="0.25">
      <c r="A38" s="84" t="s">
        <v>338</v>
      </c>
      <c r="B38" s="83">
        <f t="shared" ref="B38:G38" si="5">SUM(B39:B47)</f>
        <v>79510009.560000017</v>
      </c>
      <c r="C38" s="83">
        <f t="shared" si="5"/>
        <v>23981253.439999994</v>
      </c>
      <c r="D38" s="83">
        <f t="shared" si="5"/>
        <v>103491263.00000003</v>
      </c>
      <c r="E38" s="83">
        <f t="shared" si="5"/>
        <v>66539255.509999983</v>
      </c>
      <c r="F38" s="83">
        <f t="shared" si="5"/>
        <v>59151995.049999997</v>
      </c>
      <c r="G38" s="83">
        <f t="shared" si="5"/>
        <v>36952007.489999957</v>
      </c>
    </row>
    <row r="39" spans="1:7" x14ac:dyDescent="0.25">
      <c r="A39" s="85" t="s">
        <v>339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341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342</v>
      </c>
      <c r="B42" s="75">
        <v>79510009.560000017</v>
      </c>
      <c r="C42" s="75">
        <v>23981253.439999994</v>
      </c>
      <c r="D42" s="75">
        <v>103491263.00000003</v>
      </c>
      <c r="E42" s="75">
        <v>66539255.509999983</v>
      </c>
      <c r="F42" s="75">
        <v>59151995.049999997</v>
      </c>
      <c r="G42" s="75">
        <v>36952007.489999957</v>
      </c>
    </row>
    <row r="43" spans="1:7" x14ac:dyDescent="0.25">
      <c r="A43" s="85" t="s">
        <v>343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6"/>
        <v>0</v>
      </c>
    </row>
    <row r="44" spans="1:7" x14ac:dyDescent="0.25">
      <c r="A44" s="85" t="s">
        <v>344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345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346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347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348</v>
      </c>
      <c r="B48" s="83">
        <f t="shared" ref="B48:G48" si="7">SUM(B49:B57)</f>
        <v>42977314.219999999</v>
      </c>
      <c r="C48" s="83">
        <f t="shared" si="7"/>
        <v>75227091.909999996</v>
      </c>
      <c r="D48" s="83">
        <f t="shared" si="7"/>
        <v>118204406.13000003</v>
      </c>
      <c r="E48" s="83">
        <f t="shared" si="7"/>
        <v>21458408.93</v>
      </c>
      <c r="F48" s="83">
        <f t="shared" si="7"/>
        <v>20768428.990000006</v>
      </c>
      <c r="G48" s="83">
        <f t="shared" si="7"/>
        <v>96745997.199999988</v>
      </c>
    </row>
    <row r="49" spans="1:7" x14ac:dyDescent="0.25">
      <c r="A49" s="85" t="s">
        <v>349</v>
      </c>
      <c r="B49" s="75">
        <v>28388188.600000001</v>
      </c>
      <c r="C49" s="75">
        <v>64609835.359999985</v>
      </c>
      <c r="D49" s="75">
        <v>92998023.960000023</v>
      </c>
      <c r="E49" s="75">
        <v>14144887.350000001</v>
      </c>
      <c r="F49" s="75">
        <v>13707119.250000004</v>
      </c>
      <c r="G49" s="75">
        <v>78853136.609999999</v>
      </c>
    </row>
    <row r="50" spans="1:7" x14ac:dyDescent="0.25">
      <c r="A50" s="85" t="s">
        <v>350</v>
      </c>
      <c r="B50" s="75">
        <v>5073858.3199999994</v>
      </c>
      <c r="C50" s="75">
        <v>2780585.86</v>
      </c>
      <c r="D50" s="75">
        <v>7854444.1800000006</v>
      </c>
      <c r="E50" s="75">
        <v>2528829.94</v>
      </c>
      <c r="F50" s="75">
        <v>2504701.9399999995</v>
      </c>
      <c r="G50" s="75">
        <v>5325614.24</v>
      </c>
    </row>
    <row r="51" spans="1:7" x14ac:dyDescent="0.25">
      <c r="A51" s="85" t="s">
        <v>351</v>
      </c>
      <c r="B51" s="75">
        <v>4879539.1900000004</v>
      </c>
      <c r="C51" s="75">
        <v>3179002.48</v>
      </c>
      <c r="D51" s="75">
        <v>8058541.6699999981</v>
      </c>
      <c r="E51" s="75">
        <v>1835360.21</v>
      </c>
      <c r="F51" s="75">
        <v>1625650.7699999998</v>
      </c>
      <c r="G51" s="75">
        <v>6223181.4599999981</v>
      </c>
    </row>
    <row r="52" spans="1:7" x14ac:dyDescent="0.25">
      <c r="A52" s="85" t="s">
        <v>352</v>
      </c>
      <c r="B52" s="75">
        <v>1339653</v>
      </c>
      <c r="C52" s="75">
        <v>489299.99999999994</v>
      </c>
      <c r="D52" s="75">
        <v>1828953</v>
      </c>
      <c r="E52" s="75">
        <v>563300</v>
      </c>
      <c r="F52" s="75">
        <v>563300</v>
      </c>
      <c r="G52" s="75">
        <v>1265653</v>
      </c>
    </row>
    <row r="53" spans="1:7" x14ac:dyDescent="0.25">
      <c r="A53" s="85" t="s">
        <v>353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6" si="8">D53-E53</f>
        <v>0</v>
      </c>
    </row>
    <row r="54" spans="1:7" x14ac:dyDescent="0.25">
      <c r="A54" s="85" t="s">
        <v>354</v>
      </c>
      <c r="B54" s="75">
        <v>3250619.46</v>
      </c>
      <c r="C54" s="75">
        <v>3805899.5100000002</v>
      </c>
      <c r="D54" s="75">
        <v>7056518.9699999997</v>
      </c>
      <c r="E54" s="75">
        <v>2176309.2500000005</v>
      </c>
      <c r="F54" s="75">
        <v>2176309.2500000005</v>
      </c>
      <c r="G54" s="75">
        <v>4880209.7200000007</v>
      </c>
    </row>
    <row r="55" spans="1:7" x14ac:dyDescent="0.25">
      <c r="A55" s="85" t="s">
        <v>355</v>
      </c>
      <c r="B55" s="75">
        <v>0</v>
      </c>
      <c r="C55" s="75">
        <v>36000</v>
      </c>
      <c r="D55" s="75">
        <v>36000</v>
      </c>
      <c r="E55" s="75">
        <v>0</v>
      </c>
      <c r="F55" s="75">
        <v>0</v>
      </c>
      <c r="G55" s="75">
        <v>36000</v>
      </c>
    </row>
    <row r="56" spans="1:7" x14ac:dyDescent="0.25">
      <c r="A56" s="85" t="s">
        <v>356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357</v>
      </c>
      <c r="B57" s="75">
        <v>45455.65</v>
      </c>
      <c r="C57" s="75">
        <v>326468.69999999995</v>
      </c>
      <c r="D57" s="75">
        <v>371924.35</v>
      </c>
      <c r="E57" s="75">
        <v>209722.18</v>
      </c>
      <c r="F57" s="75">
        <v>191347.78</v>
      </c>
      <c r="G57" s="75">
        <v>162202.17000000001</v>
      </c>
    </row>
    <row r="58" spans="1:7" x14ac:dyDescent="0.25">
      <c r="A58" s="84" t="s">
        <v>358</v>
      </c>
      <c r="B58" s="83">
        <f t="shared" ref="B58:G58" si="9">SUM(B59:B61)</f>
        <v>8729662.8499999996</v>
      </c>
      <c r="C58" s="83">
        <f t="shared" si="9"/>
        <v>67498143.88000001</v>
      </c>
      <c r="D58" s="83">
        <f t="shared" si="9"/>
        <v>76227806.729999989</v>
      </c>
      <c r="E58" s="83">
        <f t="shared" si="9"/>
        <v>41243040.88000001</v>
      </c>
      <c r="F58" s="83">
        <f t="shared" si="9"/>
        <v>40750276.120000012</v>
      </c>
      <c r="G58" s="83">
        <f t="shared" si="9"/>
        <v>34984765.850000001</v>
      </c>
    </row>
    <row r="59" spans="1:7" x14ac:dyDescent="0.25">
      <c r="A59" s="85" t="s">
        <v>359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360</v>
      </c>
      <c r="B60" s="75">
        <v>8729662.8499999996</v>
      </c>
      <c r="C60" s="75">
        <v>67498143.88000001</v>
      </c>
      <c r="D60" s="75">
        <v>76227806.729999989</v>
      </c>
      <c r="E60" s="75">
        <v>41243040.88000001</v>
      </c>
      <c r="F60" s="75">
        <v>40750276.120000012</v>
      </c>
      <c r="G60" s="75">
        <v>34984765.850000001</v>
      </c>
    </row>
    <row r="61" spans="1:7" x14ac:dyDescent="0.25">
      <c r="A61" s="85" t="s">
        <v>361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ref="G61" si="10">D61-E61</f>
        <v>0</v>
      </c>
    </row>
    <row r="62" spans="1:7" x14ac:dyDescent="0.25">
      <c r="A62" s="84" t="s">
        <v>362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363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364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365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366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367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368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369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370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371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372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373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374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375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376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377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378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379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380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381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382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383</v>
      </c>
      <c r="B84" s="83">
        <f t="shared" ref="B84:G84" si="17">SUM(B85,B93,B103,B113,B123,B133,B137,B146,B150)</f>
        <v>2443703898.6100011</v>
      </c>
      <c r="C84" s="83">
        <f t="shared" si="17"/>
        <v>81678124.700000003</v>
      </c>
      <c r="D84" s="83">
        <f t="shared" si="17"/>
        <v>2525382023.3099999</v>
      </c>
      <c r="E84" s="83">
        <f t="shared" si="17"/>
        <v>1559308456.4700005</v>
      </c>
      <c r="F84" s="83">
        <f t="shared" si="17"/>
        <v>1557216874.0100007</v>
      </c>
      <c r="G84" s="83">
        <f t="shared" si="17"/>
        <v>966073566.83999979</v>
      </c>
    </row>
    <row r="85" spans="1:7" x14ac:dyDescent="0.25">
      <c r="A85" s="84" t="s">
        <v>310</v>
      </c>
      <c r="B85" s="83">
        <f t="shared" ref="B85:G85" si="18">SUM(B86:B92)</f>
        <v>2220142895.8000007</v>
      </c>
      <c r="C85" s="83">
        <f t="shared" si="18"/>
        <v>-46611704.270000003</v>
      </c>
      <c r="D85" s="83">
        <f t="shared" si="18"/>
        <v>2173531191.5300002</v>
      </c>
      <c r="E85" s="83">
        <f t="shared" si="18"/>
        <v>1417161378.9700005</v>
      </c>
      <c r="F85" s="83">
        <f t="shared" si="18"/>
        <v>1417161364.3500006</v>
      </c>
      <c r="G85" s="83">
        <f t="shared" si="18"/>
        <v>756369812.55999982</v>
      </c>
    </row>
    <row r="86" spans="1:7" x14ac:dyDescent="0.25">
      <c r="A86" s="85" t="s">
        <v>311</v>
      </c>
      <c r="B86" s="75">
        <v>577543815.74000013</v>
      </c>
      <c r="C86" s="75">
        <v>16457126.809999995</v>
      </c>
      <c r="D86" s="75">
        <v>594000942.55000019</v>
      </c>
      <c r="E86" s="75">
        <v>441019191.24000019</v>
      </c>
      <c r="F86" s="75">
        <v>441019190.71000016</v>
      </c>
      <c r="G86" s="75">
        <v>152981751.31000012</v>
      </c>
    </row>
    <row r="87" spans="1:7" x14ac:dyDescent="0.25">
      <c r="A87" s="85" t="s">
        <v>312</v>
      </c>
      <c r="B87" s="75">
        <v>76727363.870000049</v>
      </c>
      <c r="C87" s="75">
        <v>52821012.140000008</v>
      </c>
      <c r="D87" s="75">
        <v>129548376.00999999</v>
      </c>
      <c r="E87" s="75">
        <v>80147009.879999995</v>
      </c>
      <c r="F87" s="75">
        <v>80147008.599999979</v>
      </c>
      <c r="G87" s="75">
        <v>49401366.130000003</v>
      </c>
    </row>
    <row r="88" spans="1:7" x14ac:dyDescent="0.25">
      <c r="A88" s="85" t="s">
        <v>313</v>
      </c>
      <c r="B88" s="75">
        <v>309660939.64999998</v>
      </c>
      <c r="C88" s="75">
        <v>7239804.6199999982</v>
      </c>
      <c r="D88" s="75">
        <v>316900744.26999998</v>
      </c>
      <c r="E88" s="75">
        <v>162236627.50000024</v>
      </c>
      <c r="F88" s="75">
        <v>162236624.40000033</v>
      </c>
      <c r="G88" s="75">
        <v>154664116.77000007</v>
      </c>
    </row>
    <row r="89" spans="1:7" x14ac:dyDescent="0.25">
      <c r="A89" s="85" t="s">
        <v>314</v>
      </c>
      <c r="B89" s="75">
        <v>203936857.87999994</v>
      </c>
      <c r="C89" s="75">
        <v>-40461342.149999976</v>
      </c>
      <c r="D89" s="75">
        <v>163475515.72999993</v>
      </c>
      <c r="E89" s="75">
        <v>125020463.01999992</v>
      </c>
      <c r="F89" s="75">
        <v>125020463.01999992</v>
      </c>
      <c r="G89" s="75">
        <v>38455052.709999971</v>
      </c>
    </row>
    <row r="90" spans="1:7" x14ac:dyDescent="0.25">
      <c r="A90" s="85" t="s">
        <v>315</v>
      </c>
      <c r="B90" s="75">
        <v>737912274.6900003</v>
      </c>
      <c r="C90" s="75">
        <v>-18252850.540000018</v>
      </c>
      <c r="D90" s="75">
        <v>719659424.14999998</v>
      </c>
      <c r="E90" s="75">
        <v>481921522.81000012</v>
      </c>
      <c r="F90" s="75">
        <v>481921514.84000021</v>
      </c>
      <c r="G90" s="75">
        <v>237737901.33999968</v>
      </c>
    </row>
    <row r="91" spans="1:7" x14ac:dyDescent="0.25">
      <c r="A91" s="85" t="s">
        <v>316</v>
      </c>
      <c r="B91" s="75">
        <v>106352572.25</v>
      </c>
      <c r="C91" s="75">
        <v>-45106845.049999997</v>
      </c>
      <c r="D91" s="75">
        <v>61245727.200000003</v>
      </c>
      <c r="E91" s="75">
        <v>0</v>
      </c>
      <c r="F91" s="75">
        <v>0</v>
      </c>
      <c r="G91" s="75">
        <v>61245727.200000003</v>
      </c>
    </row>
    <row r="92" spans="1:7" x14ac:dyDescent="0.25">
      <c r="A92" s="85" t="s">
        <v>317</v>
      </c>
      <c r="B92" s="75">
        <v>208009071.72000021</v>
      </c>
      <c r="C92" s="75">
        <v>-19308610.10000002</v>
      </c>
      <c r="D92" s="75">
        <v>188700461.61999997</v>
      </c>
      <c r="E92" s="75">
        <v>126816564.51999998</v>
      </c>
      <c r="F92" s="75">
        <v>126816562.77999996</v>
      </c>
      <c r="G92" s="75">
        <v>61883897.100000024</v>
      </c>
    </row>
    <row r="93" spans="1:7" x14ac:dyDescent="0.25">
      <c r="A93" s="84" t="s">
        <v>318</v>
      </c>
      <c r="B93" s="83">
        <f t="shared" ref="B93:G93" si="19">SUM(B94:B102)</f>
        <v>40908495.649999999</v>
      </c>
      <c r="C93" s="83">
        <f t="shared" si="19"/>
        <v>5620690.0600000015</v>
      </c>
      <c r="D93" s="83">
        <f t="shared" si="19"/>
        <v>46529185.710000001</v>
      </c>
      <c r="E93" s="83">
        <f t="shared" si="19"/>
        <v>32508673.599999998</v>
      </c>
      <c r="F93" s="83">
        <f t="shared" si="19"/>
        <v>31109029.289999995</v>
      </c>
      <c r="G93" s="83">
        <f t="shared" si="19"/>
        <v>14020512.110000003</v>
      </c>
    </row>
    <row r="94" spans="1:7" x14ac:dyDescent="0.25">
      <c r="A94" s="85" t="s">
        <v>319</v>
      </c>
      <c r="B94" s="75">
        <v>22485607.829999998</v>
      </c>
      <c r="C94" s="75">
        <v>113164.72</v>
      </c>
      <c r="D94" s="75">
        <v>22598772.550000008</v>
      </c>
      <c r="E94" s="75">
        <v>14924195.189999998</v>
      </c>
      <c r="F94" s="75">
        <v>14370270.839999996</v>
      </c>
      <c r="G94" s="75">
        <v>7674577.3600000022</v>
      </c>
    </row>
    <row r="95" spans="1:7" x14ac:dyDescent="0.25">
      <c r="A95" s="85" t="s">
        <v>320</v>
      </c>
      <c r="B95" s="75">
        <v>2423982.4500000002</v>
      </c>
      <c r="C95" s="75">
        <v>-282509.68999999994</v>
      </c>
      <c r="D95" s="75">
        <v>2141472.7600000002</v>
      </c>
      <c r="E95" s="75">
        <v>1669974.76</v>
      </c>
      <c r="F95" s="75">
        <v>1602373.79</v>
      </c>
      <c r="G95" s="75">
        <v>471497.99999999994</v>
      </c>
    </row>
    <row r="96" spans="1:7" x14ac:dyDescent="0.25">
      <c r="A96" s="85" t="s">
        <v>321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ref="G96:G101" si="20">D96-E96</f>
        <v>0</v>
      </c>
    </row>
    <row r="97" spans="1:7" x14ac:dyDescent="0.25">
      <c r="A97" s="85" t="s">
        <v>322</v>
      </c>
      <c r="B97" s="75">
        <v>3923072.3199999994</v>
      </c>
      <c r="C97" s="75">
        <v>570327.55000000016</v>
      </c>
      <c r="D97" s="75">
        <v>4493399.8699999992</v>
      </c>
      <c r="E97" s="75">
        <v>3644847.9799999981</v>
      </c>
      <c r="F97" s="75">
        <v>3430173.4099999988</v>
      </c>
      <c r="G97" s="75">
        <v>848551.88999999966</v>
      </c>
    </row>
    <row r="98" spans="1:7" x14ac:dyDescent="0.25">
      <c r="A98" s="87" t="s">
        <v>323</v>
      </c>
      <c r="B98" s="75">
        <v>2571939.9500000002</v>
      </c>
      <c r="C98" s="75">
        <v>5598813.3000000017</v>
      </c>
      <c r="D98" s="75">
        <v>8170753.2500000009</v>
      </c>
      <c r="E98" s="75">
        <v>5598370.8900000015</v>
      </c>
      <c r="F98" s="75">
        <v>5444040.2800000021</v>
      </c>
      <c r="G98" s="75">
        <v>2572382.3600000003</v>
      </c>
    </row>
    <row r="99" spans="1:7" x14ac:dyDescent="0.25">
      <c r="A99" s="85" t="s">
        <v>324</v>
      </c>
      <c r="B99" s="75">
        <v>6530256.54</v>
      </c>
      <c r="C99" s="75">
        <v>-1036126.1999999997</v>
      </c>
      <c r="D99" s="75">
        <v>5494130.339999998</v>
      </c>
      <c r="E99" s="75">
        <v>3918877.3199999989</v>
      </c>
      <c r="F99" s="75">
        <v>3745254.6699999985</v>
      </c>
      <c r="G99" s="75">
        <v>1575253.0199999998</v>
      </c>
    </row>
    <row r="100" spans="1:7" x14ac:dyDescent="0.25">
      <c r="A100" s="85" t="s">
        <v>325</v>
      </c>
      <c r="B100" s="75">
        <v>310329</v>
      </c>
      <c r="C100" s="75">
        <v>-80962.209999999977</v>
      </c>
      <c r="D100" s="75">
        <v>229366.79000000004</v>
      </c>
      <c r="E100" s="75">
        <v>169217.57</v>
      </c>
      <c r="F100" s="75">
        <v>130942.70000000001</v>
      </c>
      <c r="G100" s="75">
        <v>60149.22</v>
      </c>
    </row>
    <row r="101" spans="1:7" x14ac:dyDescent="0.25">
      <c r="A101" s="85" t="s">
        <v>326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327</v>
      </c>
      <c r="B102" s="75">
        <v>2663307.56</v>
      </c>
      <c r="C102" s="75">
        <v>737982.58999999973</v>
      </c>
      <c r="D102" s="75">
        <v>3401290.1499999994</v>
      </c>
      <c r="E102" s="75">
        <v>2583189.89</v>
      </c>
      <c r="F102" s="75">
        <v>2385973.6000000006</v>
      </c>
      <c r="G102" s="75">
        <v>818100.26000000024</v>
      </c>
    </row>
    <row r="103" spans="1:7" x14ac:dyDescent="0.25">
      <c r="A103" s="84" t="s">
        <v>328</v>
      </c>
      <c r="B103" s="83">
        <f t="shared" ref="B103:G103" si="21">SUM(B104:B112)</f>
        <v>149974657.55000001</v>
      </c>
      <c r="C103" s="83">
        <f t="shared" si="21"/>
        <v>50789782.670000009</v>
      </c>
      <c r="D103" s="83">
        <f t="shared" si="21"/>
        <v>200764440.22</v>
      </c>
      <c r="E103" s="83">
        <f t="shared" si="21"/>
        <v>91149383.300000012</v>
      </c>
      <c r="F103" s="83">
        <f t="shared" si="21"/>
        <v>90482459.770000011</v>
      </c>
      <c r="G103" s="83">
        <f t="shared" si="21"/>
        <v>109615056.91999999</v>
      </c>
    </row>
    <row r="104" spans="1:7" x14ac:dyDescent="0.25">
      <c r="A104" s="85" t="s">
        <v>329</v>
      </c>
      <c r="B104" s="75">
        <v>48736061.739999995</v>
      </c>
      <c r="C104" s="75">
        <v>-10667790.059999991</v>
      </c>
      <c r="D104" s="75">
        <v>38068271.680000007</v>
      </c>
      <c r="E104" s="75">
        <v>25296005.499999993</v>
      </c>
      <c r="F104" s="75">
        <v>24967801.909999996</v>
      </c>
      <c r="G104" s="75">
        <v>12772266.18</v>
      </c>
    </row>
    <row r="105" spans="1:7" x14ac:dyDescent="0.25">
      <c r="A105" s="85" t="s">
        <v>330</v>
      </c>
      <c r="B105" s="75">
        <v>24710283.789999999</v>
      </c>
      <c r="C105" s="75">
        <v>-1405078.7799999993</v>
      </c>
      <c r="D105" s="75">
        <v>23305205.009999998</v>
      </c>
      <c r="E105" s="75">
        <v>21540825.970000006</v>
      </c>
      <c r="F105" s="75">
        <v>21540825.970000006</v>
      </c>
      <c r="G105" s="75">
        <v>1764379.04</v>
      </c>
    </row>
    <row r="106" spans="1:7" x14ac:dyDescent="0.25">
      <c r="A106" s="85" t="s">
        <v>331</v>
      </c>
      <c r="B106" s="75">
        <v>1143070.18</v>
      </c>
      <c r="C106" s="75">
        <v>378487.7300000001</v>
      </c>
      <c r="D106" s="75">
        <v>1521557.91</v>
      </c>
      <c r="E106" s="75">
        <v>807219.13000000012</v>
      </c>
      <c r="F106" s="75">
        <v>773177.82</v>
      </c>
      <c r="G106" s="75">
        <v>714338.78000000014</v>
      </c>
    </row>
    <row r="107" spans="1:7" x14ac:dyDescent="0.25">
      <c r="A107" s="85" t="s">
        <v>332</v>
      </c>
      <c r="B107" s="75">
        <v>8536088.5200000014</v>
      </c>
      <c r="C107" s="75">
        <v>45109453.359999992</v>
      </c>
      <c r="D107" s="75">
        <v>53645541.879999988</v>
      </c>
      <c r="E107" s="75">
        <v>876694.56000000017</v>
      </c>
      <c r="F107" s="75">
        <v>876694.56000000017</v>
      </c>
      <c r="G107" s="75">
        <v>52768847.319999993</v>
      </c>
    </row>
    <row r="108" spans="1:7" x14ac:dyDescent="0.25">
      <c r="A108" s="85" t="s">
        <v>333</v>
      </c>
      <c r="B108" s="75">
        <v>7431211.2999999998</v>
      </c>
      <c r="C108" s="75">
        <v>22897485.150000002</v>
      </c>
      <c r="D108" s="75">
        <v>30328696.450000003</v>
      </c>
      <c r="E108" s="75">
        <v>6802667.9100000001</v>
      </c>
      <c r="F108" s="75">
        <v>6604591.2199999997</v>
      </c>
      <c r="G108" s="75">
        <v>23526028.540000007</v>
      </c>
    </row>
    <row r="109" spans="1:7" x14ac:dyDescent="0.25">
      <c r="A109" s="85" t="s">
        <v>334</v>
      </c>
      <c r="B109" s="75">
        <v>60000</v>
      </c>
      <c r="C109" s="75">
        <v>403165.01</v>
      </c>
      <c r="D109" s="75">
        <v>463165.01</v>
      </c>
      <c r="E109" s="75">
        <v>50598.31</v>
      </c>
      <c r="F109" s="75">
        <v>50598.31</v>
      </c>
      <c r="G109" s="75">
        <v>412566.7</v>
      </c>
    </row>
    <row r="110" spans="1:7" x14ac:dyDescent="0.25">
      <c r="A110" s="85" t="s">
        <v>335</v>
      </c>
      <c r="B110" s="75">
        <v>1616345.05</v>
      </c>
      <c r="C110" s="75">
        <v>1746832.8800000001</v>
      </c>
      <c r="D110" s="75">
        <v>3363177.9299999983</v>
      </c>
      <c r="E110" s="75">
        <v>1572786.0800000003</v>
      </c>
      <c r="F110" s="75">
        <v>1473463.1400000001</v>
      </c>
      <c r="G110" s="75">
        <v>1790391.8499999999</v>
      </c>
    </row>
    <row r="111" spans="1:7" x14ac:dyDescent="0.25">
      <c r="A111" s="85" t="s">
        <v>336</v>
      </c>
      <c r="B111" s="75">
        <v>8000000</v>
      </c>
      <c r="C111" s="75">
        <v>-7720609.3600000003</v>
      </c>
      <c r="D111" s="75">
        <v>279390.64</v>
      </c>
      <c r="E111" s="75">
        <v>68340.180000000008</v>
      </c>
      <c r="F111" s="75">
        <v>61380.180000000008</v>
      </c>
      <c r="G111" s="75">
        <v>211050.46</v>
      </c>
    </row>
    <row r="112" spans="1:7" x14ac:dyDescent="0.25">
      <c r="A112" s="85" t="s">
        <v>337</v>
      </c>
      <c r="B112" s="75">
        <v>49741596.969999999</v>
      </c>
      <c r="C112" s="75">
        <v>47836.74</v>
      </c>
      <c r="D112" s="75">
        <v>49789433.710000016</v>
      </c>
      <c r="E112" s="75">
        <v>34134245.660000011</v>
      </c>
      <c r="F112" s="75">
        <v>34133926.660000011</v>
      </c>
      <c r="G112" s="75">
        <v>15655188.050000001</v>
      </c>
    </row>
    <row r="113" spans="1:7" x14ac:dyDescent="0.25">
      <c r="A113" s="84" t="s">
        <v>338</v>
      </c>
      <c r="B113" s="83">
        <f t="shared" ref="B113:G113" si="22">SUM(B114:B122)</f>
        <v>0</v>
      </c>
      <c r="C113" s="83">
        <f t="shared" si="22"/>
        <v>42059184.160000004</v>
      </c>
      <c r="D113" s="83">
        <f t="shared" si="22"/>
        <v>42059184.160000004</v>
      </c>
      <c r="E113" s="83">
        <f t="shared" si="22"/>
        <v>392755.91000000003</v>
      </c>
      <c r="F113" s="83">
        <f t="shared" si="22"/>
        <v>367755.91000000003</v>
      </c>
      <c r="G113" s="83">
        <f t="shared" si="22"/>
        <v>41666428.250000007</v>
      </c>
    </row>
    <row r="114" spans="1:7" x14ac:dyDescent="0.25">
      <c r="A114" s="85" t="s">
        <v>339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340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341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342</v>
      </c>
      <c r="B117" s="75">
        <v>0</v>
      </c>
      <c r="C117" s="75">
        <v>42059184.160000004</v>
      </c>
      <c r="D117" s="75">
        <v>42059184.160000004</v>
      </c>
      <c r="E117" s="75">
        <v>392755.91000000003</v>
      </c>
      <c r="F117" s="75">
        <v>367755.91000000003</v>
      </c>
      <c r="G117" s="75">
        <v>41666428.250000007</v>
      </c>
    </row>
    <row r="118" spans="1:7" x14ac:dyDescent="0.25">
      <c r="A118" s="85" t="s">
        <v>343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344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345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346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347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348</v>
      </c>
      <c r="B123" s="83">
        <f t="shared" ref="B123:G123" si="24">SUM(B124:B132)</f>
        <v>11000000</v>
      </c>
      <c r="C123" s="83">
        <f t="shared" si="24"/>
        <v>1432904.5300000003</v>
      </c>
      <c r="D123" s="83">
        <f t="shared" si="24"/>
        <v>12432904.530000001</v>
      </c>
      <c r="E123" s="83">
        <f t="shared" si="24"/>
        <v>888393.28</v>
      </c>
      <c r="F123" s="83">
        <f t="shared" si="24"/>
        <v>888393.28</v>
      </c>
      <c r="G123" s="83">
        <f t="shared" si="24"/>
        <v>11544511.25</v>
      </c>
    </row>
    <row r="124" spans="1:7" x14ac:dyDescent="0.25">
      <c r="A124" s="85" t="s">
        <v>349</v>
      </c>
      <c r="B124" s="75">
        <v>0</v>
      </c>
      <c r="C124" s="75">
        <v>2368345.4500000002</v>
      </c>
      <c r="D124" s="75">
        <v>2368345.4499999997</v>
      </c>
      <c r="E124" s="75">
        <v>334141.48</v>
      </c>
      <c r="F124" s="75">
        <v>334141.48</v>
      </c>
      <c r="G124" s="75">
        <v>2034203.9700000002</v>
      </c>
    </row>
    <row r="125" spans="1:7" x14ac:dyDescent="0.25">
      <c r="A125" s="85" t="s">
        <v>350</v>
      </c>
      <c r="B125" s="75">
        <v>0</v>
      </c>
      <c r="C125" s="75">
        <v>114653.51999999997</v>
      </c>
      <c r="D125" s="75">
        <v>114653.52</v>
      </c>
      <c r="E125" s="75">
        <v>0</v>
      </c>
      <c r="F125" s="75">
        <v>0</v>
      </c>
      <c r="G125" s="75">
        <v>114653.52</v>
      </c>
    </row>
    <row r="126" spans="1:7" x14ac:dyDescent="0.25">
      <c r="A126" s="85" t="s">
        <v>351</v>
      </c>
      <c r="B126" s="75">
        <v>11000000</v>
      </c>
      <c r="C126" s="75">
        <v>-1095738.44</v>
      </c>
      <c r="D126" s="75">
        <v>9904261.5600000005</v>
      </c>
      <c r="E126" s="75">
        <v>538168.4</v>
      </c>
      <c r="F126" s="75">
        <v>538168.4</v>
      </c>
      <c r="G126" s="75">
        <v>9366093.1600000001</v>
      </c>
    </row>
    <row r="127" spans="1:7" x14ac:dyDescent="0.25">
      <c r="A127" s="85" t="s">
        <v>352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ref="G127:G131" si="25">D127-E127</f>
        <v>0</v>
      </c>
    </row>
    <row r="128" spans="1:7" x14ac:dyDescent="0.25">
      <c r="A128" s="85" t="s">
        <v>353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354</v>
      </c>
      <c r="B129" s="75">
        <v>0</v>
      </c>
      <c r="C129" s="75">
        <v>45640</v>
      </c>
      <c r="D129" s="75">
        <v>45640</v>
      </c>
      <c r="E129" s="75">
        <v>16083.4</v>
      </c>
      <c r="F129" s="75">
        <v>16083.4</v>
      </c>
      <c r="G129" s="75">
        <v>29556.6</v>
      </c>
    </row>
    <row r="130" spans="1:7" x14ac:dyDescent="0.25">
      <c r="A130" s="85" t="s">
        <v>355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356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357</v>
      </c>
      <c r="B132" s="75">
        <v>0</v>
      </c>
      <c r="C132" s="75">
        <v>4</v>
      </c>
      <c r="D132" s="75">
        <v>4</v>
      </c>
      <c r="E132" s="75">
        <v>0</v>
      </c>
      <c r="F132" s="75">
        <v>0</v>
      </c>
      <c r="G132" s="75">
        <v>4</v>
      </c>
    </row>
    <row r="133" spans="1:7" x14ac:dyDescent="0.25">
      <c r="A133" s="84" t="s">
        <v>358</v>
      </c>
      <c r="B133" s="83">
        <f t="shared" ref="B133:G133" si="26">SUM(B134:B136)</f>
        <v>21677849.609999999</v>
      </c>
      <c r="C133" s="83">
        <f t="shared" si="26"/>
        <v>28387267.54999999</v>
      </c>
      <c r="D133" s="83">
        <f t="shared" si="26"/>
        <v>50065117.159999989</v>
      </c>
      <c r="E133" s="83">
        <f t="shared" si="26"/>
        <v>17207871.409999996</v>
      </c>
      <c r="F133" s="83">
        <f t="shared" si="26"/>
        <v>17207871.409999996</v>
      </c>
      <c r="G133" s="83">
        <f t="shared" si="26"/>
        <v>32857245.75</v>
      </c>
    </row>
    <row r="134" spans="1:7" x14ac:dyDescent="0.25">
      <c r="A134" s="85" t="s">
        <v>359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360</v>
      </c>
      <c r="B135" s="75">
        <v>21677849.609999999</v>
      </c>
      <c r="C135" s="75">
        <v>28387267.54999999</v>
      </c>
      <c r="D135" s="75">
        <v>50065117.159999989</v>
      </c>
      <c r="E135" s="75">
        <v>17207871.409999996</v>
      </c>
      <c r="F135" s="75">
        <v>17207871.409999996</v>
      </c>
      <c r="G135" s="75">
        <v>32857245.75</v>
      </c>
    </row>
    <row r="136" spans="1:7" x14ac:dyDescent="0.25">
      <c r="A136" s="85" t="s">
        <v>361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ref="G136" si="27">D136-E136</f>
        <v>0</v>
      </c>
    </row>
    <row r="137" spans="1:7" x14ac:dyDescent="0.25">
      <c r="A137" s="84" t="s">
        <v>362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363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364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365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366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367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368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369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370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25">
      <c r="A146" s="84" t="s">
        <v>371</v>
      </c>
      <c r="B146" s="83">
        <f t="shared" ref="B146:G146" si="29">SUM(B147:B149)</f>
        <v>0</v>
      </c>
      <c r="C146" s="83">
        <f t="shared" si="29"/>
        <v>0</v>
      </c>
      <c r="D146" s="83">
        <f t="shared" si="29"/>
        <v>0</v>
      </c>
      <c r="E146" s="83">
        <f t="shared" si="29"/>
        <v>0</v>
      </c>
      <c r="F146" s="83">
        <f t="shared" si="29"/>
        <v>0</v>
      </c>
      <c r="G146" s="83">
        <f t="shared" si="29"/>
        <v>0</v>
      </c>
    </row>
    <row r="147" spans="1:7" x14ac:dyDescent="0.25">
      <c r="A147" s="85" t="s">
        <v>372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373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374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375</v>
      </c>
      <c r="B150" s="83">
        <f t="shared" ref="B150:G150" si="30">SUM(B151:B157)</f>
        <v>0</v>
      </c>
      <c r="C150" s="83">
        <f t="shared" si="30"/>
        <v>0</v>
      </c>
      <c r="D150" s="83">
        <f t="shared" si="30"/>
        <v>0</v>
      </c>
      <c r="E150" s="83">
        <f t="shared" si="30"/>
        <v>0</v>
      </c>
      <c r="F150" s="83">
        <f t="shared" si="30"/>
        <v>0</v>
      </c>
      <c r="G150" s="83">
        <f t="shared" si="30"/>
        <v>0</v>
      </c>
    </row>
    <row r="151" spans="1:7" x14ac:dyDescent="0.25">
      <c r="A151" s="85" t="s">
        <v>376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377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378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379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380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381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382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384</v>
      </c>
      <c r="B159" s="90">
        <f t="shared" ref="B159:G159" si="31">B9+B84</f>
        <v>4411404658.6100006</v>
      </c>
      <c r="C159" s="90">
        <f t="shared" si="31"/>
        <v>439900576.67999989</v>
      </c>
      <c r="D159" s="90">
        <f t="shared" si="31"/>
        <v>4851305235.29</v>
      </c>
      <c r="E159" s="90">
        <f t="shared" si="31"/>
        <v>2952949715.5900006</v>
      </c>
      <c r="F159" s="90">
        <f t="shared" si="31"/>
        <v>2916596516.2000008</v>
      </c>
      <c r="G159" s="90">
        <f t="shared" si="31"/>
        <v>1898355519.6999998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3:G70 B62:F62 B71:F85 B103:C103 B93:C93 E93:F93 B113:F113 B123:F123 B133:F133 B137:F137 B146:F146 B150:F150 B158:F159 E103:F103" unlockedFormula="1"/>
    <ignoredError sqref="G18 G28 G38 G48 G58 G62 G71:G85 G93 G103 G113 G123 G133 G137 G146 G150 G158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C30" sqref="C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5" t="s">
        <v>430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301</v>
      </c>
      <c r="B3" s="114"/>
      <c r="C3" s="114"/>
      <c r="D3" s="114"/>
      <c r="E3" s="114"/>
      <c r="F3" s="114"/>
      <c r="G3" s="115"/>
    </row>
    <row r="4" spans="1:7" x14ac:dyDescent="0.25">
      <c r="A4" s="113" t="s">
        <v>431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0" t="s">
        <v>432</v>
      </c>
      <c r="B7" s="173" t="s">
        <v>303</v>
      </c>
      <c r="C7" s="173"/>
      <c r="D7" s="173"/>
      <c r="E7" s="173"/>
      <c r="F7" s="173"/>
      <c r="G7" s="173" t="s">
        <v>304</v>
      </c>
    </row>
    <row r="8" spans="1:7" ht="30" x14ac:dyDescent="0.25">
      <c r="A8" s="171"/>
      <c r="B8" s="7" t="s">
        <v>305</v>
      </c>
      <c r="C8" s="33" t="s">
        <v>395</v>
      </c>
      <c r="D8" s="33" t="s">
        <v>236</v>
      </c>
      <c r="E8" s="33" t="s">
        <v>191</v>
      </c>
      <c r="F8" s="33" t="s">
        <v>208</v>
      </c>
      <c r="G8" s="176"/>
    </row>
    <row r="9" spans="1:7" ht="15.75" customHeight="1" x14ac:dyDescent="0.25">
      <c r="A9" s="26" t="s">
        <v>433</v>
      </c>
      <c r="B9" s="119">
        <f>SUM(B10,B11,B12,B15,B16,B19)</f>
        <v>1515151400.8699999</v>
      </c>
      <c r="C9" s="119">
        <f t="shared" ref="C9:G9" si="0">SUM(C10,C11,C12,C15,C16,C19)</f>
        <v>80982515.180000007</v>
      </c>
      <c r="D9" s="119">
        <f t="shared" si="0"/>
        <v>1596133916.05</v>
      </c>
      <c r="E9" s="119">
        <f t="shared" si="0"/>
        <v>1089861218.3199999</v>
      </c>
      <c r="F9" s="119">
        <f t="shared" si="0"/>
        <v>1072716757.7699999</v>
      </c>
      <c r="G9" s="119">
        <f t="shared" si="0"/>
        <v>506272697.72999996</v>
      </c>
    </row>
    <row r="10" spans="1:7" x14ac:dyDescent="0.25">
      <c r="A10" s="58" t="s">
        <v>434</v>
      </c>
      <c r="B10" s="75">
        <v>1022980416.3099999</v>
      </c>
      <c r="C10" s="75">
        <v>135192103.25999999</v>
      </c>
      <c r="D10" s="75">
        <v>1158172519.5699999</v>
      </c>
      <c r="E10" s="75">
        <v>798833049.29999995</v>
      </c>
      <c r="F10" s="75">
        <v>786172728.77999997</v>
      </c>
      <c r="G10" s="76">
        <v>359339470.26999998</v>
      </c>
    </row>
    <row r="11" spans="1:7" ht="15.75" customHeight="1" x14ac:dyDescent="0.25">
      <c r="A11" s="58" t="s">
        <v>435</v>
      </c>
      <c r="B11" s="76">
        <v>439387267.57999998</v>
      </c>
      <c r="C11" s="76">
        <v>-58036967.759999998</v>
      </c>
      <c r="D11" s="76">
        <v>381350299.81999999</v>
      </c>
      <c r="E11" s="76">
        <v>263030954.12</v>
      </c>
      <c r="F11" s="76">
        <v>258862303.12</v>
      </c>
      <c r="G11" s="76">
        <v>118319345.69999999</v>
      </c>
    </row>
    <row r="12" spans="1:7" x14ac:dyDescent="0.25">
      <c r="A12" s="58" t="s">
        <v>436</v>
      </c>
      <c r="B12" s="76">
        <v>25033716.98</v>
      </c>
      <c r="C12" s="76">
        <v>3827379.6800000006</v>
      </c>
      <c r="D12" s="76">
        <v>28861096.66</v>
      </c>
      <c r="E12" s="76">
        <v>19906531.589999996</v>
      </c>
      <c r="F12" s="76">
        <v>19591042.559999999</v>
      </c>
      <c r="G12" s="76">
        <v>8954565.0700000022</v>
      </c>
    </row>
    <row r="13" spans="1:7" x14ac:dyDescent="0.25">
      <c r="A13" s="77" t="s">
        <v>437</v>
      </c>
      <c r="B13" s="76">
        <v>14785110.01</v>
      </c>
      <c r="C13" s="76">
        <v>9626230.6500000004</v>
      </c>
      <c r="D13" s="76">
        <v>24411340.66</v>
      </c>
      <c r="E13" s="76">
        <v>16837375.579999998</v>
      </c>
      <c r="F13" s="76">
        <v>16570528.119999999</v>
      </c>
      <c r="G13" s="76">
        <v>7573965.0800000019</v>
      </c>
    </row>
    <row r="14" spans="1:7" x14ac:dyDescent="0.25">
      <c r="A14" s="77" t="s">
        <v>438</v>
      </c>
      <c r="B14" s="76">
        <v>10248606.970000001</v>
      </c>
      <c r="C14" s="76">
        <v>-5798850.9699999997</v>
      </c>
      <c r="D14" s="76">
        <v>4449756</v>
      </c>
      <c r="E14" s="76">
        <v>3069156.01</v>
      </c>
      <c r="F14" s="76">
        <v>3020514.44</v>
      </c>
      <c r="G14" s="76">
        <v>1380599.9900000002</v>
      </c>
    </row>
    <row r="15" spans="1:7" x14ac:dyDescent="0.25">
      <c r="A15" s="58" t="s">
        <v>439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440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7" t="s">
        <v>441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7" t="s">
        <v>442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443</v>
      </c>
      <c r="B19" s="76">
        <v>27750000</v>
      </c>
      <c r="C19" s="76">
        <v>0</v>
      </c>
      <c r="D19" s="76">
        <v>27750000</v>
      </c>
      <c r="E19" s="76">
        <v>8090683.3099999987</v>
      </c>
      <c r="F19" s="76">
        <v>8090683.3099999987</v>
      </c>
      <c r="G19" s="76">
        <v>19659316.690000001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444</v>
      </c>
      <c r="B21" s="119">
        <f>SUM(B22,B23,B24,B27,B28,B31)</f>
        <v>2220142895.7999997</v>
      </c>
      <c r="C21" s="119">
        <f t="shared" ref="C21:F21" si="1">SUM(C22,C23,C24,C27,C28,C31)</f>
        <v>-46611704.269999996</v>
      </c>
      <c r="D21" s="119">
        <f t="shared" si="1"/>
        <v>2173531191.5299997</v>
      </c>
      <c r="E21" s="119">
        <f t="shared" si="1"/>
        <v>1417161378.9660001</v>
      </c>
      <c r="F21" s="119">
        <f t="shared" si="1"/>
        <v>1417161364.3500001</v>
      </c>
      <c r="G21" s="119">
        <f>SUM(G22,G23,G24,G27,G28,G31)</f>
        <v>756369812.56400001</v>
      </c>
    </row>
    <row r="22" spans="1:7" x14ac:dyDescent="0.25">
      <c r="A22" s="58" t="s">
        <v>434</v>
      </c>
      <c r="B22" s="75">
        <v>422618035.87</v>
      </c>
      <c r="C22" s="75">
        <v>-37027810.439999998</v>
      </c>
      <c r="D22" s="75">
        <v>385590225.43000001</v>
      </c>
      <c r="E22" s="75">
        <v>251204829.80000001</v>
      </c>
      <c r="F22" s="75">
        <v>251204827.18000001</v>
      </c>
      <c r="G22" s="76">
        <v>134385395.63</v>
      </c>
    </row>
    <row r="23" spans="1:7" x14ac:dyDescent="0.25">
      <c r="A23" s="58" t="s">
        <v>435</v>
      </c>
      <c r="B23" s="76">
        <v>1774409356.96</v>
      </c>
      <c r="C23" s="76">
        <v>-10006314.189999999</v>
      </c>
      <c r="D23" s="76">
        <v>1764403042.77</v>
      </c>
      <c r="E23" s="76">
        <v>1149475626.77</v>
      </c>
      <c r="F23" s="76">
        <v>1149475614.8</v>
      </c>
      <c r="G23" s="76">
        <v>614927416</v>
      </c>
    </row>
    <row r="24" spans="1:7" x14ac:dyDescent="0.25">
      <c r="A24" s="58" t="s">
        <v>436</v>
      </c>
      <c r="B24" s="76">
        <v>4265502.97</v>
      </c>
      <c r="C24" s="76">
        <v>422420.36</v>
      </c>
      <c r="D24" s="76">
        <v>4687923.33</v>
      </c>
      <c r="E24" s="76">
        <v>3054094.4859999996</v>
      </c>
      <c r="F24" s="76">
        <v>3054094.46</v>
      </c>
      <c r="G24" s="76">
        <v>1633828.844</v>
      </c>
    </row>
    <row r="25" spans="1:7" x14ac:dyDescent="0.25">
      <c r="A25" s="77" t="s">
        <v>437</v>
      </c>
      <c r="B25" s="76">
        <v>1083104.8</v>
      </c>
      <c r="C25" s="76">
        <v>785326.96</v>
      </c>
      <c r="D25" s="76">
        <v>1868431.76</v>
      </c>
      <c r="E25" s="76">
        <v>1217248.3899999999</v>
      </c>
      <c r="F25" s="76">
        <v>1217248.3799999999</v>
      </c>
      <c r="G25" s="76">
        <v>651183.37000000011</v>
      </c>
    </row>
    <row r="26" spans="1:7" x14ac:dyDescent="0.25">
      <c r="A26" s="77" t="s">
        <v>438</v>
      </c>
      <c r="B26" s="76">
        <v>3182398.17</v>
      </c>
      <c r="C26" s="76">
        <v>-362906.6</v>
      </c>
      <c r="D26" s="76">
        <v>2819491.57</v>
      </c>
      <c r="E26" s="76">
        <v>1836846.0959999999</v>
      </c>
      <c r="F26" s="76">
        <v>1836846.0800000001</v>
      </c>
      <c r="G26" s="76">
        <v>982645.47399999993</v>
      </c>
    </row>
    <row r="27" spans="1:7" x14ac:dyDescent="0.25">
      <c r="A27" s="58" t="s">
        <v>439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" x14ac:dyDescent="0.25">
      <c r="A28" s="59" t="s">
        <v>440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7" t="s">
        <v>441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77" t="s">
        <v>442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58" t="s">
        <v>443</v>
      </c>
      <c r="B31" s="76">
        <v>18850000</v>
      </c>
      <c r="C31" s="76">
        <v>0</v>
      </c>
      <c r="D31" s="76">
        <v>18850000</v>
      </c>
      <c r="E31" s="76">
        <v>13426827.91</v>
      </c>
      <c r="F31" s="76">
        <v>13426827.91</v>
      </c>
      <c r="G31" s="76">
        <v>5423172.0899999999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445</v>
      </c>
      <c r="B33" s="119">
        <f>B21+B9</f>
        <v>3735294296.6699996</v>
      </c>
      <c r="C33" s="119">
        <f t="shared" ref="C33:G33" si="2">C21+C9</f>
        <v>34370810.910000011</v>
      </c>
      <c r="D33" s="119">
        <f t="shared" si="2"/>
        <v>3769665107.5799999</v>
      </c>
      <c r="E33" s="119">
        <f t="shared" si="2"/>
        <v>2507022597.2860003</v>
      </c>
      <c r="F33" s="119">
        <f t="shared" si="2"/>
        <v>2489878122.1199999</v>
      </c>
      <c r="G33" s="119">
        <f t="shared" si="2"/>
        <v>1262642510.2939999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32:F33" unlockedFormula="1"/>
    <ignoredError sqref="G20:G21 G32:G33" formula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G9" sqref="G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385</v>
      </c>
      <c r="B1" s="177"/>
      <c r="C1" s="177"/>
      <c r="D1" s="177"/>
      <c r="E1" s="177"/>
      <c r="F1" s="177"/>
      <c r="G1" s="178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301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 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0" t="s">
        <v>6</v>
      </c>
      <c r="B7" s="172" t="s">
        <v>303</v>
      </c>
      <c r="C7" s="172"/>
      <c r="D7" s="172"/>
      <c r="E7" s="172"/>
      <c r="F7" s="172"/>
      <c r="G7" s="174" t="s">
        <v>304</v>
      </c>
    </row>
    <row r="8" spans="1:7" ht="30" x14ac:dyDescent="0.25">
      <c r="A8" s="171"/>
      <c r="B8" s="25" t="s">
        <v>305</v>
      </c>
      <c r="C8" s="7" t="s">
        <v>235</v>
      </c>
      <c r="D8" s="25" t="s">
        <v>236</v>
      </c>
      <c r="E8" s="25" t="s">
        <v>191</v>
      </c>
      <c r="F8" s="25" t="s">
        <v>208</v>
      </c>
      <c r="G8" s="173"/>
    </row>
    <row r="9" spans="1:7" ht="15.75" customHeight="1" x14ac:dyDescent="0.25">
      <c r="A9" s="26" t="s">
        <v>387</v>
      </c>
      <c r="B9" s="30">
        <f>SUM(B10:B17)</f>
        <v>1967700760</v>
      </c>
      <c r="C9" s="30">
        <f t="shared" ref="C9:G9" si="0">SUM(C10:C17)</f>
        <v>358222451.98000014</v>
      </c>
      <c r="D9" s="30">
        <f t="shared" si="0"/>
        <v>2325923211.98</v>
      </c>
      <c r="E9" s="30">
        <f t="shared" si="0"/>
        <v>1393641259.1200004</v>
      </c>
      <c r="F9" s="30">
        <f t="shared" si="0"/>
        <v>1359379642.1900001</v>
      </c>
      <c r="G9" s="30">
        <f t="shared" si="0"/>
        <v>932281952.86000037</v>
      </c>
    </row>
    <row r="10" spans="1:7" x14ac:dyDescent="0.25">
      <c r="A10" s="63" t="s">
        <v>605</v>
      </c>
      <c r="B10" s="75">
        <v>1280792281.23</v>
      </c>
      <c r="C10" s="75">
        <v>112323987.80000016</v>
      </c>
      <c r="D10" s="75">
        <v>1393116269.0300002</v>
      </c>
      <c r="E10" s="75">
        <v>818696689.65999985</v>
      </c>
      <c r="F10" s="75">
        <v>794750306.19000006</v>
      </c>
      <c r="G10" s="75">
        <v>574419579.37000036</v>
      </c>
    </row>
    <row r="11" spans="1:7" x14ac:dyDescent="0.25">
      <c r="A11" s="63" t="s">
        <v>606</v>
      </c>
      <c r="B11" s="75">
        <v>240155994.90000001</v>
      </c>
      <c r="C11" s="75">
        <v>89981213.049999997</v>
      </c>
      <c r="D11" s="75">
        <v>330137207.94999957</v>
      </c>
      <c r="E11" s="75">
        <v>204553827.92000049</v>
      </c>
      <c r="F11" s="75">
        <v>200477560.75</v>
      </c>
      <c r="G11" s="75">
        <v>125583380.03000012</v>
      </c>
    </row>
    <row r="12" spans="1:7" x14ac:dyDescent="0.25">
      <c r="A12" s="63" t="s">
        <v>607</v>
      </c>
      <c r="B12" s="75">
        <v>120127400.00999998</v>
      </c>
      <c r="C12" s="75">
        <v>58951442.519999996</v>
      </c>
      <c r="D12" s="75">
        <v>179078842.52999967</v>
      </c>
      <c r="E12" s="75">
        <v>104032963.47000009</v>
      </c>
      <c r="F12" s="75">
        <v>102349331.14000006</v>
      </c>
      <c r="G12" s="75">
        <v>75045879.059999958</v>
      </c>
    </row>
    <row r="13" spans="1:7" x14ac:dyDescent="0.25">
      <c r="A13" s="63" t="s">
        <v>608</v>
      </c>
      <c r="B13" s="75">
        <v>101994668.87000009</v>
      </c>
      <c r="C13" s="75">
        <v>30917184.550000027</v>
      </c>
      <c r="D13" s="75">
        <v>132911853.42000003</v>
      </c>
      <c r="E13" s="75">
        <v>87563149.760000005</v>
      </c>
      <c r="F13" s="75">
        <v>85705393.360000029</v>
      </c>
      <c r="G13" s="75">
        <v>45348703.659999967</v>
      </c>
    </row>
    <row r="14" spans="1:7" x14ac:dyDescent="0.25">
      <c r="A14" s="63" t="s">
        <v>609</v>
      </c>
      <c r="B14" s="75">
        <v>65056134.31000001</v>
      </c>
      <c r="C14" s="75">
        <v>20883809.359999999</v>
      </c>
      <c r="D14" s="75">
        <v>85939943.669999987</v>
      </c>
      <c r="E14" s="75">
        <v>54119363.199999951</v>
      </c>
      <c r="F14" s="75">
        <v>53024062.279999971</v>
      </c>
      <c r="G14" s="75">
        <v>31820580.470000006</v>
      </c>
    </row>
    <row r="15" spans="1:7" x14ac:dyDescent="0.25">
      <c r="A15" s="63" t="s">
        <v>610</v>
      </c>
      <c r="B15" s="75">
        <v>159574280.67999974</v>
      </c>
      <c r="C15" s="75">
        <v>45164814.699999988</v>
      </c>
      <c r="D15" s="75">
        <v>204739095.38000023</v>
      </c>
      <c r="E15" s="75">
        <v>124675265.10999995</v>
      </c>
      <c r="F15" s="75">
        <v>123072988.46999991</v>
      </c>
      <c r="G15" s="75">
        <v>80063830.269999981</v>
      </c>
    </row>
    <row r="16" spans="1:7" x14ac:dyDescent="0.25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390</v>
      </c>
      <c r="B19" s="4">
        <f>SUM(B20:B27)</f>
        <v>2443703898.6100001</v>
      </c>
      <c r="C19" s="4">
        <f t="shared" ref="C19:G19" si="1">SUM(C20:C27)</f>
        <v>81678124.700000033</v>
      </c>
      <c r="D19" s="4">
        <f t="shared" si="1"/>
        <v>2525382023.3100004</v>
      </c>
      <c r="E19" s="4">
        <f t="shared" si="1"/>
        <v>1559308456.4700003</v>
      </c>
      <c r="F19" s="4">
        <f t="shared" si="1"/>
        <v>1557216874.0100002</v>
      </c>
      <c r="G19" s="4">
        <f t="shared" si="1"/>
        <v>966073566.83999991</v>
      </c>
    </row>
    <row r="20" spans="1:7" x14ac:dyDescent="0.25">
      <c r="A20" s="63" t="s">
        <v>605</v>
      </c>
      <c r="B20" s="75">
        <v>612569866.00000012</v>
      </c>
      <c r="C20" s="75">
        <v>-112739555.16999999</v>
      </c>
      <c r="D20" s="75">
        <v>499830310.83000016</v>
      </c>
      <c r="E20" s="75">
        <v>145678451.90000004</v>
      </c>
      <c r="F20" s="75">
        <v>145540573.68000007</v>
      </c>
      <c r="G20" s="75">
        <v>354151858.92999995</v>
      </c>
    </row>
    <row r="21" spans="1:7" x14ac:dyDescent="0.25">
      <c r="A21" s="63" t="s">
        <v>606</v>
      </c>
      <c r="B21" s="75">
        <v>771641869.58000004</v>
      </c>
      <c r="C21" s="75">
        <v>51462979.109999999</v>
      </c>
      <c r="D21" s="75">
        <v>823104848.68999994</v>
      </c>
      <c r="E21" s="75">
        <v>580621147.24000001</v>
      </c>
      <c r="F21" s="75">
        <v>580019960.74000001</v>
      </c>
      <c r="G21" s="75">
        <v>242483701.44999993</v>
      </c>
    </row>
    <row r="22" spans="1:7" x14ac:dyDescent="0.25">
      <c r="A22" s="63" t="s">
        <v>607</v>
      </c>
      <c r="B22" s="75">
        <v>294427420.56999975</v>
      </c>
      <c r="C22" s="75">
        <v>50778951.460000001</v>
      </c>
      <c r="D22" s="75">
        <v>345206372.03000015</v>
      </c>
      <c r="E22" s="75">
        <v>238013846.87000006</v>
      </c>
      <c r="F22" s="75">
        <v>237773685.50000018</v>
      </c>
      <c r="G22" s="75">
        <v>107192525.15999998</v>
      </c>
    </row>
    <row r="23" spans="1:7" x14ac:dyDescent="0.25">
      <c r="A23" s="63" t="s">
        <v>608</v>
      </c>
      <c r="B23" s="75">
        <v>270269363.72000021</v>
      </c>
      <c r="C23" s="75">
        <v>48299453.720000044</v>
      </c>
      <c r="D23" s="75">
        <v>318568817.43999976</v>
      </c>
      <c r="E23" s="75">
        <v>217474169.56999996</v>
      </c>
      <c r="F23" s="75">
        <v>216559321.61999997</v>
      </c>
      <c r="G23" s="75">
        <v>101094647.86999997</v>
      </c>
    </row>
    <row r="24" spans="1:7" x14ac:dyDescent="0.25">
      <c r="A24" s="63" t="s">
        <v>609</v>
      </c>
      <c r="B24" s="75">
        <v>178963560.41000003</v>
      </c>
      <c r="C24" s="75">
        <v>16277363.509999994</v>
      </c>
      <c r="D24" s="75">
        <v>195240923.92000014</v>
      </c>
      <c r="E24" s="75">
        <v>135675623.98999995</v>
      </c>
      <c r="F24" s="75">
        <v>135595781.86000001</v>
      </c>
      <c r="G24" s="75">
        <v>59565299.930000022</v>
      </c>
    </row>
    <row r="25" spans="1:7" x14ac:dyDescent="0.25">
      <c r="A25" s="63" t="s">
        <v>610</v>
      </c>
      <c r="B25" s="75">
        <v>315831818.33000004</v>
      </c>
      <c r="C25" s="75">
        <v>27598932.069999978</v>
      </c>
      <c r="D25" s="75">
        <v>343430750.39999992</v>
      </c>
      <c r="E25" s="75">
        <v>241845216.90000018</v>
      </c>
      <c r="F25" s="75">
        <v>241727550.6100001</v>
      </c>
      <c r="G25" s="75">
        <v>101585533.49999994</v>
      </c>
    </row>
    <row r="26" spans="1:7" x14ac:dyDescent="0.25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384</v>
      </c>
      <c r="B29" s="4">
        <f>SUM(B19,B9)</f>
        <v>4411404658.6100006</v>
      </c>
      <c r="C29" s="4">
        <f t="shared" ref="C29:G29" si="2">SUM(C19,C9)</f>
        <v>439900576.68000019</v>
      </c>
      <c r="D29" s="4">
        <f t="shared" si="2"/>
        <v>4851305235.2900009</v>
      </c>
      <c r="E29" s="4">
        <f t="shared" si="2"/>
        <v>2952949715.5900006</v>
      </c>
      <c r="F29" s="4">
        <f t="shared" si="2"/>
        <v>2916596516.2000003</v>
      </c>
      <c r="G29" s="4">
        <f t="shared" si="2"/>
        <v>1898355519.7000003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6" zoomScale="75" zoomScaleNormal="75" workbookViewId="0">
      <selection activeCell="F11" sqref="F1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391</v>
      </c>
      <c r="B1" s="183"/>
      <c r="C1" s="183"/>
      <c r="D1" s="183"/>
      <c r="E1" s="183"/>
      <c r="F1" s="183"/>
      <c r="G1" s="183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392</v>
      </c>
      <c r="B3" s="114"/>
      <c r="C3" s="114"/>
      <c r="D3" s="114"/>
      <c r="E3" s="114"/>
      <c r="F3" s="114"/>
      <c r="G3" s="115"/>
    </row>
    <row r="4" spans="1:7" x14ac:dyDescent="0.25">
      <c r="A4" s="113" t="s">
        <v>393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0" t="s">
        <v>6</v>
      </c>
      <c r="B7" s="179" t="s">
        <v>303</v>
      </c>
      <c r="C7" s="180"/>
      <c r="D7" s="180"/>
      <c r="E7" s="180"/>
      <c r="F7" s="181"/>
      <c r="G7" s="174" t="s">
        <v>394</v>
      </c>
    </row>
    <row r="8" spans="1:7" ht="30" x14ac:dyDescent="0.25">
      <c r="A8" s="171"/>
      <c r="B8" s="25" t="s">
        <v>305</v>
      </c>
      <c r="C8" s="7" t="s">
        <v>395</v>
      </c>
      <c r="D8" s="25" t="s">
        <v>307</v>
      </c>
      <c r="E8" s="25" t="s">
        <v>191</v>
      </c>
      <c r="F8" s="32" t="s">
        <v>208</v>
      </c>
      <c r="G8" s="173"/>
    </row>
    <row r="9" spans="1:7" ht="16.5" customHeight="1" x14ac:dyDescent="0.25">
      <c r="A9" s="26" t="s">
        <v>396</v>
      </c>
      <c r="B9" s="30">
        <f>SUM(B10,B19,B27,B37)</f>
        <v>1967700759.9999981</v>
      </c>
      <c r="C9" s="30">
        <f t="shared" ref="C9:G9" si="0">SUM(C10,C19,C27,C37)</f>
        <v>358222451.98000002</v>
      </c>
      <c r="D9" s="30">
        <f t="shared" si="0"/>
        <v>2325923211.9799986</v>
      </c>
      <c r="E9" s="30">
        <f t="shared" si="0"/>
        <v>1393641259.1199994</v>
      </c>
      <c r="F9" s="30">
        <f t="shared" si="0"/>
        <v>1359379642.1899998</v>
      </c>
      <c r="G9" s="30">
        <f t="shared" si="0"/>
        <v>932281952.86000001</v>
      </c>
    </row>
    <row r="10" spans="1:7" ht="15" customHeight="1" x14ac:dyDescent="0.25">
      <c r="A10" s="58" t="s">
        <v>397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402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406</v>
      </c>
      <c r="B19" s="47">
        <f>SUM(B20:B26)</f>
        <v>1920506186.559998</v>
      </c>
      <c r="C19" s="47">
        <f t="shared" ref="C19:G19" si="2">SUM(C20:C26)</f>
        <v>339734207.93000001</v>
      </c>
      <c r="D19" s="47">
        <f t="shared" si="2"/>
        <v>2260240394.4899988</v>
      </c>
      <c r="E19" s="47">
        <f t="shared" si="2"/>
        <v>1361753677.9799993</v>
      </c>
      <c r="F19" s="47">
        <f t="shared" si="2"/>
        <v>1329071771.7799997</v>
      </c>
      <c r="G19" s="47">
        <f t="shared" si="2"/>
        <v>898486716.50999999</v>
      </c>
    </row>
    <row r="20" spans="1:7" x14ac:dyDescent="0.25">
      <c r="A20" s="77" t="s">
        <v>407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409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411</v>
      </c>
      <c r="B24" s="47">
        <v>1920506186.559998</v>
      </c>
      <c r="C24" s="47">
        <v>339734207.93000001</v>
      </c>
      <c r="D24" s="47">
        <v>2260240394.4899988</v>
      </c>
      <c r="E24" s="47">
        <v>1361753677.9799993</v>
      </c>
      <c r="F24" s="47">
        <v>1329071771.7799997</v>
      </c>
      <c r="G24" s="47">
        <v>898486716.50999999</v>
      </c>
    </row>
    <row r="25" spans="1:7" x14ac:dyDescent="0.25">
      <c r="A25" s="77" t="s">
        <v>412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414</v>
      </c>
      <c r="B27" s="47">
        <f>SUM(B28:B36)</f>
        <v>47194573.440000005</v>
      </c>
      <c r="C27" s="47">
        <f t="shared" ref="C27:G27" si="3">SUM(C28:C36)</f>
        <v>18488244.049999997</v>
      </c>
      <c r="D27" s="47">
        <f t="shared" si="3"/>
        <v>65682817.489999965</v>
      </c>
      <c r="E27" s="47">
        <f t="shared" si="3"/>
        <v>31887581.140000004</v>
      </c>
      <c r="F27" s="47">
        <f t="shared" si="3"/>
        <v>30307870.410000019</v>
      </c>
      <c r="G27" s="47">
        <f t="shared" si="3"/>
        <v>33795236.350000009</v>
      </c>
    </row>
    <row r="28" spans="1:7" x14ac:dyDescent="0.25">
      <c r="A28" s="80" t="s">
        <v>415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422</v>
      </c>
      <c r="B35" s="47">
        <v>47194573.440000005</v>
      </c>
      <c r="C35" s="47">
        <v>18488244.049999997</v>
      </c>
      <c r="D35" s="47">
        <v>65682817.489999965</v>
      </c>
      <c r="E35" s="47">
        <v>31887581.140000004</v>
      </c>
      <c r="F35" s="47">
        <v>30307870.410000019</v>
      </c>
      <c r="G35" s="47">
        <v>33795236.350000009</v>
      </c>
    </row>
    <row r="36" spans="1:7" ht="14.45" customHeight="1" x14ac:dyDescent="0.25">
      <c r="A36" s="77" t="s">
        <v>423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424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427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428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429</v>
      </c>
      <c r="B43" s="4">
        <f>SUM(B44,B53,B61,B71)</f>
        <v>2443703898.6099992</v>
      </c>
      <c r="C43" s="4">
        <f t="shared" ref="C43:G43" si="5">SUM(C44,C53,C61,C71)</f>
        <v>81678124.700000003</v>
      </c>
      <c r="D43" s="4">
        <f t="shared" si="5"/>
        <v>2525382023.3099999</v>
      </c>
      <c r="E43" s="4">
        <f t="shared" si="5"/>
        <v>1559308456.4699976</v>
      </c>
      <c r="F43" s="4">
        <f t="shared" si="5"/>
        <v>1557216874.0099974</v>
      </c>
      <c r="G43" s="4">
        <f t="shared" si="5"/>
        <v>966073566.83999979</v>
      </c>
    </row>
    <row r="44" spans="1:7" x14ac:dyDescent="0.25">
      <c r="A44" s="58" t="s">
        <v>397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406</v>
      </c>
      <c r="B53" s="47">
        <f>SUM(B54:B60)</f>
        <v>2291569375.1699991</v>
      </c>
      <c r="C53" s="47">
        <f t="shared" ref="C53:G53" si="7">SUM(C54:C60)</f>
        <v>8268436.04</v>
      </c>
      <c r="D53" s="47">
        <f t="shared" si="7"/>
        <v>2299837811.21</v>
      </c>
      <c r="E53" s="47">
        <f t="shared" si="7"/>
        <v>1448555625.5599978</v>
      </c>
      <c r="F53" s="47">
        <f t="shared" si="7"/>
        <v>1446770768.1099973</v>
      </c>
      <c r="G53" s="47">
        <f t="shared" si="7"/>
        <v>851282185.64999998</v>
      </c>
    </row>
    <row r="54" spans="1:7" x14ac:dyDescent="0.25">
      <c r="A54" s="80" t="s">
        <v>407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411</v>
      </c>
      <c r="B58" s="47">
        <v>2291569375.1699991</v>
      </c>
      <c r="C58" s="47">
        <v>8268436.04</v>
      </c>
      <c r="D58" s="47">
        <v>2299837811.21</v>
      </c>
      <c r="E58" s="47">
        <v>1448555625.5599978</v>
      </c>
      <c r="F58" s="47">
        <v>1446770768.1099973</v>
      </c>
      <c r="G58" s="47">
        <v>851282185.64999998</v>
      </c>
    </row>
    <row r="59" spans="1:7" x14ac:dyDescent="0.25">
      <c r="A59" s="80" t="s">
        <v>412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414</v>
      </c>
      <c r="B61" s="47">
        <f>SUM(B62:B70)</f>
        <v>152134523.43999988</v>
      </c>
      <c r="C61" s="47">
        <f t="shared" ref="C61:G61" si="8">SUM(C62:C70)</f>
        <v>73409688.659999996</v>
      </c>
      <c r="D61" s="47">
        <f t="shared" si="8"/>
        <v>225544212.10000005</v>
      </c>
      <c r="E61" s="47">
        <f t="shared" si="8"/>
        <v>110752830.90999992</v>
      </c>
      <c r="F61" s="47">
        <f t="shared" si="8"/>
        <v>110446105.89999999</v>
      </c>
      <c r="G61" s="47">
        <f t="shared" si="8"/>
        <v>114791381.18999979</v>
      </c>
    </row>
    <row r="62" spans="1:7" x14ac:dyDescent="0.25">
      <c r="A62" s="80" t="s">
        <v>415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417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418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419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420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422</v>
      </c>
      <c r="B69" s="47">
        <v>152134523.43999988</v>
      </c>
      <c r="C69" s="47">
        <v>73409688.659999996</v>
      </c>
      <c r="D69" s="47">
        <v>225544212.10000005</v>
      </c>
      <c r="E69" s="47">
        <v>110752830.90999992</v>
      </c>
      <c r="F69" s="47">
        <v>110446105.89999999</v>
      </c>
      <c r="G69" s="47">
        <v>114791381.18999979</v>
      </c>
    </row>
    <row r="70" spans="1:7" x14ac:dyDescent="0.25">
      <c r="A70" s="80" t="s">
        <v>423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424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425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426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427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384</v>
      </c>
      <c r="B77" s="4">
        <f>B43+B9</f>
        <v>4411404658.6099968</v>
      </c>
      <c r="C77" s="4">
        <f t="shared" ref="C77:G77" si="10">C43+C9</f>
        <v>439900576.68000001</v>
      </c>
      <c r="D77" s="4">
        <f t="shared" si="10"/>
        <v>4851305235.289999</v>
      </c>
      <c r="E77" s="4">
        <f t="shared" si="10"/>
        <v>2952949715.5899973</v>
      </c>
      <c r="F77" s="4">
        <f t="shared" si="10"/>
        <v>2916596516.1999969</v>
      </c>
      <c r="G77" s="4">
        <f t="shared" si="10"/>
        <v>1898355519.6999998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0:G26 C43:G52 C28:G36 C54:G60 C62:G70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3 B25:G34 B36:G57 B59:G68 B70:G7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d)</vt:lpstr>
      <vt:lpstr>Formato 6 b)</vt:lpstr>
      <vt:lpstr>Formato 6 c)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2023-03-16T22:14:51Z</dcterms:created>
  <dcterms:modified xsi:type="dcterms:W3CDTF">2025-10-28T16:20:28Z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