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\ASEG\2019\4to Trimestre\Listos\"/>
    </mc:Choice>
  </mc:AlternateContent>
  <xr:revisionPtr revIDLastSave="0" documentId="13_ncr:1_{EDCCF5C1-80DB-4B63-95EE-ABCF322A1703}" xr6:coauthVersionLast="44" xr6:coauthVersionMax="45" xr10:uidLastSave="{00000000-0000-0000-0000-000000000000}"/>
  <bookViews>
    <workbookView xWindow="-120" yWindow="-120" windowWidth="29040" windowHeight="15840" tabRatio="863" activeTab="12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I)" sheetId="66" r:id="rId13"/>
    <sheet name="Memoria (I)" sheetId="23" state="hidden" r:id="rId14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ESF!$A$1:$I$141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65" l="1"/>
  <c r="D39" i="66" l="1"/>
  <c r="C30" i="64"/>
  <c r="C7" i="64"/>
  <c r="C7" i="63" l="1"/>
  <c r="C16" i="61" l="1"/>
  <c r="C208" i="60"/>
  <c r="C198" i="60"/>
  <c r="C186" i="60"/>
  <c r="C185" i="60" s="1"/>
  <c r="C137" i="60"/>
  <c r="C131" i="60"/>
  <c r="C127" i="60" s="1"/>
  <c r="C99" i="60"/>
  <c r="C117" i="60"/>
  <c r="C107" i="60"/>
  <c r="C100" i="60"/>
  <c r="C87" i="60"/>
  <c r="C65" i="60"/>
  <c r="C59" i="60"/>
  <c r="C58" i="60" s="1"/>
  <c r="C8" i="60"/>
  <c r="C46" i="60"/>
  <c r="C19" i="60"/>
  <c r="D111" i="59"/>
  <c r="D101" i="59"/>
  <c r="D60" i="59"/>
  <c r="C98" i="60" l="1"/>
  <c r="C52" i="59"/>
  <c r="C69" i="62"/>
  <c r="C20" i="62"/>
  <c r="C15" i="62"/>
  <c r="C20" i="63" l="1"/>
  <c r="C39" i="64"/>
  <c r="D79" i="62"/>
  <c r="D78" i="62" s="1"/>
  <c r="D69" i="62"/>
  <c r="D59" i="62"/>
  <c r="D47" i="62"/>
  <c r="D46" i="62" s="1"/>
  <c r="C59" i="62"/>
  <c r="C56" i="62"/>
  <c r="C47" i="62"/>
  <c r="C46" i="62" s="1"/>
  <c r="C37" i="62"/>
  <c r="C28" i="62"/>
  <c r="D15" i="62"/>
  <c r="C111" i="59"/>
  <c r="D72" i="59"/>
  <c r="E60" i="59"/>
  <c r="E52" i="59"/>
  <c r="D52" i="59"/>
  <c r="C125" i="59"/>
  <c r="C118" i="59"/>
  <c r="C101" i="59"/>
  <c r="E78" i="59"/>
  <c r="E72" i="59"/>
  <c r="D78" i="59"/>
  <c r="H3" i="65"/>
  <c r="H2" i="65"/>
  <c r="H1" i="65"/>
  <c r="A1" i="65"/>
  <c r="E1" i="62"/>
  <c r="E3" i="60"/>
  <c r="E2" i="60"/>
  <c r="E1" i="60"/>
  <c r="C78" i="59"/>
  <c r="C72" i="59"/>
  <c r="C60" i="59"/>
  <c r="E14" i="59"/>
  <c r="F14" i="59"/>
  <c r="G14" i="59" s="1"/>
  <c r="H3" i="59"/>
  <c r="E3" i="62" s="1"/>
  <c r="A3" i="59"/>
  <c r="A3" i="61" s="1"/>
  <c r="A3" i="62"/>
  <c r="H2" i="59"/>
  <c r="E2" i="61" s="1"/>
  <c r="H1" i="59"/>
  <c r="E1" i="61"/>
  <c r="A1" i="59"/>
  <c r="A1" i="61" s="1"/>
  <c r="A1" i="60"/>
  <c r="A3" i="60"/>
  <c r="E2" i="62"/>
  <c r="D174" i="60"/>
  <c r="D128" i="60"/>
  <c r="D185" i="60"/>
  <c r="D198" i="60"/>
  <c r="D167" i="60"/>
  <c r="D157" i="60"/>
  <c r="D107" i="60"/>
  <c r="D177" i="60"/>
  <c r="D171" i="60"/>
  <c r="D164" i="60"/>
  <c r="D151" i="60"/>
  <c r="D146" i="60"/>
  <c r="D134" i="60"/>
  <c r="D201" i="60"/>
  <c r="D121" i="60"/>
  <c r="D141" i="60"/>
  <c r="D208" i="60"/>
  <c r="D144" i="60"/>
  <c r="D190" i="60"/>
  <c r="D170" i="60"/>
  <c r="D159" i="60"/>
  <c r="D210" i="60"/>
  <c r="D165" i="60"/>
  <c r="D138" i="60"/>
  <c r="D172" i="60"/>
  <c r="D187" i="60"/>
  <c r="D211" i="60"/>
  <c r="D204" i="60"/>
  <c r="D125" i="60"/>
  <c r="D101" i="60"/>
  <c r="D158" i="60"/>
  <c r="D181" i="60"/>
  <c r="D129" i="60"/>
  <c r="D152" i="60"/>
  <c r="D155" i="60"/>
  <c r="D108" i="60"/>
  <c r="D193" i="60"/>
  <c r="D113" i="60"/>
  <c r="D109" i="60"/>
  <c r="D200" i="60"/>
  <c r="D136" i="60"/>
  <c r="D166" i="60"/>
  <c r="D114" i="60"/>
  <c r="D143" i="60"/>
  <c r="D154" i="60"/>
  <c r="D149" i="60"/>
  <c r="D106" i="60"/>
  <c r="D156" i="60"/>
  <c r="D147" i="60"/>
  <c r="D205" i="60"/>
  <c r="D122" i="60"/>
  <c r="D98" i="60"/>
  <c r="D139" i="60"/>
  <c r="D217" i="60"/>
  <c r="D130" i="60"/>
  <c r="D183" i="60"/>
  <c r="D188" i="60"/>
  <c r="D216" i="60"/>
  <c r="D173" i="60"/>
  <c r="D105" i="60"/>
  <c r="D203" i="60"/>
  <c r="D192" i="60"/>
  <c r="D120" i="60"/>
  <c r="D150" i="60"/>
  <c r="D215" i="60"/>
  <c r="D135" i="60"/>
  <c r="D213" i="60"/>
  <c r="D117" i="60"/>
  <c r="D220" i="60"/>
  <c r="D148" i="60"/>
  <c r="D115" i="60"/>
  <c r="D212" i="60"/>
  <c r="D194" i="60"/>
  <c r="D132" i="60"/>
  <c r="D182" i="60"/>
  <c r="D99" i="60"/>
  <c r="D196" i="60"/>
  <c r="D145" i="60"/>
  <c r="D160" i="60"/>
  <c r="D219" i="60"/>
  <c r="D102" i="60"/>
  <c r="D209" i="60"/>
  <c r="D214" i="60"/>
  <c r="D180" i="60"/>
  <c r="D169" i="60"/>
  <c r="D111" i="60"/>
  <c r="D163" i="60"/>
  <c r="D184" i="60"/>
  <c r="D112" i="60"/>
  <c r="D126" i="60"/>
  <c r="D207" i="60"/>
  <c r="D119" i="60"/>
  <c r="D140" i="60"/>
  <c r="D162" i="60"/>
  <c r="D189" i="60"/>
  <c r="D131" i="60"/>
  <c r="D116" i="60"/>
  <c r="D218" i="60"/>
  <c r="D161" i="60"/>
  <c r="D206" i="60"/>
  <c r="D123" i="60"/>
  <c r="D176" i="60"/>
  <c r="D104" i="60"/>
  <c r="D133" i="60"/>
  <c r="D199" i="60"/>
  <c r="D110" i="60"/>
  <c r="D197" i="60"/>
  <c r="D179" i="60"/>
  <c r="D153" i="60"/>
  <c r="D168" i="60"/>
  <c r="D191" i="60"/>
  <c r="D124" i="60"/>
  <c r="D103" i="60"/>
  <c r="D202" i="60"/>
  <c r="D118" i="60"/>
  <c r="D175" i="60"/>
  <c r="D178" i="60"/>
  <c r="D142" i="60"/>
  <c r="D186" i="60"/>
  <c r="D100" i="60"/>
  <c r="D137" i="60"/>
  <c r="D127" i="60"/>
  <c r="D195" i="60"/>
  <c r="A1" i="62" l="1"/>
  <c r="E3" i="61"/>
</calcChain>
</file>

<file path=xl/sharedStrings.xml><?xml version="1.0" encoding="utf-8"?>
<sst xmlns="http://schemas.openxmlformats.org/spreadsheetml/2006/main" count="992" uniqueCount="653">
  <si>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</si>
  <si>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</si>
  <si>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</si>
  <si>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</si>
  <si>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</si>
  <si>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</si>
  <si>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</si>
  <si>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</si>
  <si>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</si>
  <si>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</si>
  <si>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</si>
  <si>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</si>
  <si>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</si>
  <si>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</si>
  <si>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</si>
  <si>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</si>
  <si>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</si>
  <si>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</si>
  <si>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</si>
  <si>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</si>
  <si>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</si>
  <si>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</si>
  <si>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</si>
  <si>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</si>
  <si>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</si>
  <si>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</si>
  <si>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</si>
  <si>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</si>
  <si>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</si>
  <si>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</si>
  <si>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</si>
  <si>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</si>
  <si>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</si>
  <si>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</si>
  <si>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</si>
  <si>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</si>
  <si>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</si>
  <si>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</si>
  <si>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</si>
  <si>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</si>
  <si>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</si>
  <si>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</si>
  <si>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</si>
  <si>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</si>
  <si>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</si>
  <si>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</si>
  <si>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</si>
  <si>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</si>
  <si>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</si>
  <si>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</si>
  <si>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</si>
  <si>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</si>
  <si>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</si>
  <si>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</si>
  <si>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</si>
  <si>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</si>
  <si>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</si>
  <si>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</si>
  <si>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</si>
  <si>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</si>
  <si>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</si>
  <si>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</si>
  <si>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</si>
  <si>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</si>
  <si>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</si>
  <si>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</si>
  <si>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</si>
  <si>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</si>
  <si>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</si>
  <si>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</si>
  <si>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</si>
  <si>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</si>
  <si>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</si>
  <si>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</si>
  <si>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</si>
  <si>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</si>
  <si>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</si>
  <si>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</si>
  <si>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</si>
  <si>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</si>
  <si>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</si>
  <si>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</si>
  <si>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</si>
  <si>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</si>
  <si>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</si>
  <si>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</si>
  <si>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</si>
  <si>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</si>
  <si>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</si>
  <si>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</si>
  <si>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</si>
  <si>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</si>
  <si>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</si>
  <si>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</si>
  <si>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</si>
  <si>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</si>
  <si>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</si>
  <si>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</si>
  <si>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</si>
  <si>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</si>
  <si>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</si>
  <si>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</si>
  <si>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</si>
  <si>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</si>
  <si>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</si>
  <si>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</si>
  <si>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</si>
  <si>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</si>
  <si>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</si>
  <si>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</si>
  <si>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</si>
  <si>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</si>
  <si>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</si>
  <si>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</si>
  <si>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</si>
  <si>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</si>
  <si>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</si>
  <si>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</si>
  <si>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</si>
  <si>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</si>
  <si>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</si>
  <si>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</si>
  <si>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</si>
  <si>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</si>
  <si>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</si>
  <si>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</si>
  <si>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</si>
  <si>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</si>
  <si>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</si>
  <si>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</si>
  <si>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</si>
  <si>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</si>
  <si>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</si>
  <si>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</si>
  <si>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</si>
  <si>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</si>
  <si>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</si>
  <si>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</si>
  <si>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</si>
  <si>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</si>
  <si>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</si>
  <si>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</si>
  <si>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</si>
  <si>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</si>
  <si>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</si>
  <si>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</si>
  <si>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</si>
  <si>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</si>
  <si>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</si>
  <si>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</si>
  <si>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</si>
  <si>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</si>
  <si>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</si>
  <si>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</si>
  <si>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</si>
  <si>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</si>
  <si>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</si>
  <si>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</si>
  <si>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</si>
  <si>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</si>
  <si>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</si>
  <si>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</si>
  <si>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</si>
  <si>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</si>
  <si>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</si>
  <si>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</si>
  <si>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</si>
  <si>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</si>
  <si>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</si>
  <si>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</si>
  <si>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</si>
  <si>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</si>
  <si>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</si>
  <si>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</si>
  <si>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</si>
  <si>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</si>
  <si>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</si>
  <si>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</si>
  <si>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</si>
  <si>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</si>
  <si>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</si>
  <si>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</si>
  <si>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</si>
  <si>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</si>
  <si>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</si>
  <si>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</si>
  <si>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</si>
  <si>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</si>
  <si>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</si>
  <si>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</si>
  <si>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</si>
  <si>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</si>
  <si>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</si>
  <si>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</si>
  <si>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</si>
  <si>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</si>
  <si>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</si>
  <si>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</si>
  <si>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</si>
  <si>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</si>
  <si>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</si>
  <si>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</si>
  <si>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</si>
  <si>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</si>
  <si>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</si>
  <si>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</si>
  <si>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</si>
  <si>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</si>
  <si>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</si>
  <si>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</si>
  <si>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</si>
  <si>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</si>
  <si>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</si>
  <si>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</si>
  <si>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</si>
  <si>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</si>
  <si>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</si>
  <si>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</si>
  <si>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</si>
  <si>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</si>
  <si>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</si>
  <si>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</si>
  <si>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</si>
  <si>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</si>
  <si>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</si>
  <si>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</si>
  <si>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</si>
  <si>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</si>
  <si>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</si>
  <si>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</si>
  <si>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</si>
  <si>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</si>
  <si>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</si>
  <si>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</si>
  <si>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</si>
  <si>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</si>
  <si>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</si>
  <si>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</si>
  <si>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</si>
  <si>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</si>
  <si>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</si>
  <si>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</si>
  <si>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</si>
  <si>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</si>
  <si>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</si>
  <si>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</si>
  <si>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</si>
  <si>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</si>
  <si>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</si>
  <si>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</si>
  <si>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</si>
  <si>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</si>
  <si>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</si>
  <si>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</si>
  <si>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</si>
  <si>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</si>
  <si>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</si>
  <si>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</si>
  <si>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</si>
  <si>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</si>
  <si>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</si>
  <si>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</si>
  <si>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</si>
  <si>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</si>
  <si>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</si>
  <si>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</si>
  <si>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</si>
  <si>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</si>
  <si>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</si>
  <si>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</si>
  <si>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</si>
  <si>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</si>
  <si>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</si>
  <si>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</si>
  <si>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</si>
  <si>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</si>
  <si>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</si>
  <si>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</si>
  <si>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</si>
  <si>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</si>
  <si>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</si>
  <si>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</si>
  <si>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</si>
  <si>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</si>
  <si>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</si>
  <si>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</si>
  <si>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</si>
  <si>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</si>
  <si>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</si>
  <si>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</si>
  <si>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</si>
  <si>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</si>
  <si>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</si>
  <si>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</si>
  <si>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</si>
  <si>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</si>
  <si>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</si>
  <si>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</si>
  <si>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</si>
  <si>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</si>
  <si>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</si>
  <si>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</si>
  <si>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</si>
  <si>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</si>
  <si>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</si>
  <si>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</si>
  <si>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</si>
  <si>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</si>
  <si>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</si>
  <si>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</si>
  <si>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</si>
  <si>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</si>
  <si>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</si>
  <si>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</si>
  <si>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</si>
  <si>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</si>
  <si>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</si>
  <si>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</si>
  <si>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</si>
  <si>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</si>
  <si>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</si>
  <si>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</si>
  <si>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</si>
  <si>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</si>
  <si>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</si>
  <si>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</si>
  <si>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</si>
  <si>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</si>
  <si>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</si>
  <si>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</si>
  <si>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</si>
  <si>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</si>
  <si>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</si>
  <si>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</si>
  <si>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</si>
  <si>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</si>
  <si>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</si>
  <si>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</si>
  <si>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</si>
  <si>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</si>
  <si>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</si>
  <si>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</si>
  <si>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</si>
  <si>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</si>
  <si>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</si>
  <si>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</si>
  <si>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</si>
  <si>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</si>
  <si>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</si>
  <si>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</si>
  <si>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</si>
  <si>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</si>
  <si>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</si>
  <si>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</si>
  <si>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</si>
  <si>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</si>
  <si>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</si>
  <si>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</si>
  <si>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</si>
  <si>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</si>
  <si>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</si>
  <si>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</si>
  <si>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</si>
  <si>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</si>
  <si>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</si>
  <si>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</si>
  <si>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</si>
  <si>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</si>
  <si>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</si>
  <si>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</si>
  <si>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</si>
  <si>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</si>
  <si>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</si>
  <si>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</si>
  <si>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</si>
  <si>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</si>
  <si>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</si>
  <si>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</si>
  <si>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</si>
  <si>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</si>
  <si>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</si>
  <si>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</si>
  <si>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</si>
  <si>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</si>
  <si>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</si>
  <si>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</si>
  <si>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</si>
  <si>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</si>
  <si>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</si>
  <si>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</si>
  <si>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</si>
  <si>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</si>
  <si>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</si>
  <si>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</si>
  <si>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</si>
  <si>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</si>
  <si>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</si>
  <si>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</si>
  <si>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</si>
  <si>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</si>
  <si>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</si>
  <si>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</si>
  <si>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</si>
  <si>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</si>
  <si>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</si>
  <si>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</si>
  <si>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</si>
  <si>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</si>
  <si>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</si>
  <si>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</si>
  <si>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</si>
  <si>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</si>
  <si>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</si>
  <si>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</si>
  <si>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</si>
  <si>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</si>
  <si>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</si>
  <si>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</si>
  <si>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</si>
  <si>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</si>
  <si>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</si>
  <si>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</si>
  <si>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</si>
  <si>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</si>
  <si>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</si>
  <si>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</si>
  <si>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</si>
  <si>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</si>
  <si>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</si>
  <si>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</si>
  <si>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</si>
  <si>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</si>
  <si>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</si>
  <si>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</si>
  <si>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</si>
  <si>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</si>
  <si>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</si>
  <si>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</si>
  <si>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</si>
  <si>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</si>
  <si>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</si>
  <si>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</si>
  <si>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</si>
  <si>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</si>
  <si>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</si>
  <si>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</si>
  <si>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</si>
  <si>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</si>
  <si>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</si>
  <si>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</si>
  <si>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</si>
  <si>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</si>
  <si>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</si>
  <si>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</si>
  <si>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</si>
  <si>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</si>
  <si>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</si>
  <si>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</si>
  <si>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</si>
  <si>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</si>
  <si>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</si>
  <si>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</si>
  <si>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</si>
  <si>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</si>
  <si>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</si>
  <si>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</si>
  <si>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</si>
  <si>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</si>
  <si>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</si>
  <si>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</si>
  <si>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</si>
  <si>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</si>
  <si>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</si>
  <si>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</si>
  <si>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</si>
  <si>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</si>
  <si>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</si>
  <si>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</si>
  <si>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</si>
  <si>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</si>
  <si>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</si>
  <si>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</si>
  <si>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</si>
  <si>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</si>
  <si>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</si>
  <si>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</si>
  <si>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</si>
  <si>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</si>
  <si>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</si>
  <si>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</si>
  <si>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</si>
  <si>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</si>
  <si>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</si>
  <si>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</si>
  <si>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</si>
  <si>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</si>
  <si>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</si>
  <si>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</si>
  <si>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</si>
  <si>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</si>
  <si>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</si>
  <si>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</si>
  <si>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</si>
  <si>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</si>
  <si>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</si>
  <si>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</si>
  <si>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</si>
  <si>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</si>
  <si>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</si>
  <si>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</si>
  <si>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</si>
  <si>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</si>
  <si>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</si>
  <si>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</si>
  <si>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</si>
  <si>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</si>
  <si>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</si>
  <si>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</si>
  <si>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</si>
  <si>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</si>
  <si>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</si>
  <si>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</si>
  <si>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</si>
  <si>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</si>
  <si>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</si>
  <si>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</si>
  <si>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</si>
  <si>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</si>
  <si>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</si>
  <si>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</si>
  <si>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</si>
  <si>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</si>
  <si>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</si>
  <si>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</si>
  <si>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</si>
  <si>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</si>
  <si>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</si>
  <si>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</si>
  <si>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</si>
  <si>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</si>
  <si>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</si>
  <si>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</si>
  <si>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</si>
  <si>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</si>
  <si>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</si>
  <si>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</si>
  <si>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</si>
  <si>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</si>
  <si>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</si>
  <si>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</si>
  <si>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</si>
  <si>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</si>
  <si>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</si>
  <si>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</si>
  <si>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</si>
  <si>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</si>
  <si>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</si>
  <si>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</si>
  <si>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</si>
  <si>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</si>
  <si>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</si>
  <si>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</si>
  <si>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</si>
  <si>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</si>
  <si>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</si>
  <si>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</si>
  <si>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</si>
  <si>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</si>
  <si>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</si>
  <si>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</si>
  <si>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</si>
  <si>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</si>
  <si>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</si>
  <si>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</si>
  <si>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</si>
  <si>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</si>
  <si>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</si>
  <si>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</si>
  <si>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</si>
  <si>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</si>
  <si>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</si>
  <si>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</si>
  <si>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</si>
  <si>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</si>
  <si>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</si>
  <si>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</si>
  <si>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</si>
  <si>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</si>
  <si>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</si>
  <si>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</si>
  <si>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</si>
  <si>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</si>
  <si>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</si>
  <si>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</si>
  <si>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</si>
  <si>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</si>
  <si>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</si>
  <si>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</si>
  <si>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</si>
  <si>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</si>
  <si>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</si>
  <si>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</si>
  <si>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</si>
  <si>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</si>
  <si>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</si>
  <si>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</si>
  <si>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</si>
  <si>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</si>
  <si>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</si>
  <si>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</si>
  <si>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</si>
  <si>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</si>
  <si>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</si>
  <si>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</si>
  <si>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</si>
  <si>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</si>
  <si>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</si>
  <si>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</si>
  <si>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</si>
  <si>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</si>
  <si>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</si>
  <si>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</si>
  <si>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</si>
  <si>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</si>
  <si>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</si>
  <si>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</si>
  <si>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</si>
  <si>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</si>
  <si>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</si>
  <si>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</si>
  <si>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</si>
  <si>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</si>
  <si>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</si>
  <si>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</si>
  <si>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</si>
  <si>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</si>
  <si>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</si>
  <si>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</si>
  <si>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</si>
  <si>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</si>
  <si>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</si>
  <si>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</si>
  <si>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</si>
  <si>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</si>
  <si>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</si>
  <si>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</si>
  <si>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</si>
  <si>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</si>
  <si>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</si>
  <si>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</si>
  <si>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</si>
  <si>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</si>
  <si>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Correspondiente del 01 de Enero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</si>
</sst>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</cellStyleXfs>
  <cellXfs count="191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4" fillId="0" borderId="0" xfId="14" applyNumberFormat="1" applyFont="1"/>
    <xf numFmtId="3" fontId="14" fillId="0" borderId="0" xfId="8" applyNumberFormat="1" applyFont="1"/>
    <xf numFmtId="4" fontId="13" fillId="0" borderId="0" xfId="8" applyNumberFormat="1" applyFont="1" applyFill="1"/>
    <xf numFmtId="0" fontId="14" fillId="0" borderId="0" xfId="8" applyFont="1" applyFill="1"/>
    <xf numFmtId="4" fontId="14" fillId="0" borderId="0" xfId="8" applyNumberFormat="1" applyFont="1" applyFill="1"/>
    <xf numFmtId="4" fontId="13" fillId="0" borderId="0" xfId="8" applyNumberFormat="1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4" fontId="2" fillId="0" borderId="0" xfId="12" applyNumberFormat="1" applyFont="1" applyFill="1"/>
    <xf numFmtId="0" fontId="3" fillId="0" borderId="0" xfId="12" applyFont="1" applyFill="1"/>
    <xf numFmtId="0" fontId="14" fillId="0" borderId="0" xfId="12" applyFont="1" applyFill="1"/>
    <xf numFmtId="0" fontId="3" fillId="0" borderId="0" xfId="12" applyFont="1" applyFill="1" applyAlignment="1">
      <alignment horizontal="center" vertical="center"/>
    </xf>
    <xf numFmtId="4" fontId="3" fillId="0" borderId="0" xfId="12" applyNumberFormat="1" applyFont="1" applyFill="1"/>
    <xf numFmtId="0" fontId="3" fillId="0" borderId="0" xfId="12" applyFont="1" applyFill="1" applyAlignment="1">
      <alignment wrapText="1"/>
    </xf>
    <xf numFmtId="0" fontId="17" fillId="0" borderId="0" xfId="12" applyFont="1" applyFill="1"/>
    <xf numFmtId="0" fontId="18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4" fillId="0" borderId="0" xfId="9" applyNumberFormat="1" applyFont="1"/>
    <xf numFmtId="3" fontId="13" fillId="0" borderId="0" xfId="9" applyNumberFormat="1" applyFont="1"/>
    <xf numFmtId="0" fontId="21" fillId="10" borderId="0" xfId="0" applyFont="1" applyFill="1" applyBorder="1" applyAlignment="1">
      <alignment vertical="center"/>
    </xf>
    <xf numFmtId="43" fontId="12" fillId="0" borderId="20" xfId="14" applyFont="1" applyBorder="1" applyAlignment="1">
      <alignment horizontal="center" vertical="center" wrapText="1"/>
    </xf>
    <xf numFmtId="43" fontId="12" fillId="0" borderId="18" xfId="14" applyFont="1" applyBorder="1" applyAlignment="1">
      <alignment horizontal="center" vertical="center" wrapText="1"/>
    </xf>
    <xf numFmtId="43" fontId="8" fillId="0" borderId="1" xfId="14" applyFont="1" applyBorder="1"/>
    <xf numFmtId="43" fontId="12" fillId="0" borderId="18" xfId="3" applyNumberFormat="1" applyFont="1" applyBorder="1" applyAlignment="1">
      <alignment horizontal="center" vertical="center" wrapText="1"/>
    </xf>
    <xf numFmtId="43" fontId="12" fillId="0" borderId="21" xfId="14" applyFont="1" applyBorder="1" applyAlignment="1">
      <alignment horizontal="center" vertical="center" wrapText="1"/>
    </xf>
    <xf numFmtId="43" fontId="12" fillId="0" borderId="16" xfId="14" applyFont="1" applyBorder="1" applyAlignment="1">
      <alignment horizontal="center" vertical="center"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15">
    <cellStyle name="Hipervínculo" xfId="11" builtinId="8"/>
    <cellStyle name="Millares" xfId="14" builtinId="3"/>
    <cellStyle name="Millares 2" xfId="1" xr:uid="{00000000-0005-0000-0000-000002000000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47</xdr:row>
      <xdr:rowOff>28575</xdr:rowOff>
    </xdr:from>
    <xdr:to>
      <xdr:col>1</xdr:col>
      <xdr:colOff>2266950</xdr:colOff>
      <xdr:row>52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47</xdr:row>
      <xdr:rowOff>38100</xdr:rowOff>
    </xdr:from>
    <xdr:to>
      <xdr:col>3</xdr:col>
      <xdr:colOff>481199</xdr:colOff>
      <xdr:row>52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48</xdr:row>
      <xdr:rowOff>104775</xdr:rowOff>
    </xdr:from>
    <xdr:to>
      <xdr:col>1</xdr:col>
      <xdr:colOff>2085975</xdr:colOff>
      <xdr:row>48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48</xdr:row>
      <xdr:rowOff>123825</xdr:rowOff>
    </xdr:from>
    <xdr:to>
      <xdr:col>3</xdr:col>
      <xdr:colOff>485775</xdr:colOff>
      <xdr:row>48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zoomScaleNormal="100" zoomScaleSheetLayoutView="100" workbookViewId="0">
      <pane ySplit="4" topLeftCell="A26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65" t="s">
        <v>646</v>
      </c>
      <c r="B1" s="165"/>
      <c r="C1" s="58"/>
      <c r="D1" s="55" t="s">
        <v>222</v>
      </c>
      <c r="E1" s="56">
        <v>2019</v>
      </c>
    </row>
    <row r="2" spans="1:5" ht="18.95" customHeight="1" x14ac:dyDescent="0.2">
      <c r="A2" s="166" t="s">
        <v>533</v>
      </c>
      <c r="B2" s="166"/>
      <c r="C2" s="77"/>
      <c r="D2" s="55" t="s">
        <v>224</v>
      </c>
      <c r="E2" s="58" t="s">
        <v>225</v>
      </c>
    </row>
    <row r="3" spans="1:5" ht="18.95" customHeight="1" x14ac:dyDescent="0.2">
      <c r="A3" s="167" t="s">
        <v>652</v>
      </c>
      <c r="B3" s="167"/>
      <c r="C3" s="58"/>
      <c r="D3" s="55" t="s">
        <v>226</v>
      </c>
      <c r="E3" s="56">
        <v>4</v>
      </c>
    </row>
    <row r="4" spans="1:5" ht="15" customHeight="1" x14ac:dyDescent="0.2">
      <c r="A4" s="42" t="s">
        <v>72</v>
      </c>
      <c r="B4" s="43" t="s">
        <v>73</v>
      </c>
    </row>
    <row r="5" spans="1:5" x14ac:dyDescent="0.2">
      <c r="A5" s="29"/>
      <c r="B5" s="30"/>
    </row>
    <row r="6" spans="1:5" x14ac:dyDescent="0.2">
      <c r="A6" s="31"/>
      <c r="B6" s="32" t="s">
        <v>76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167</v>
      </c>
      <c r="B12" s="85" t="s">
        <v>215</v>
      </c>
    </row>
    <row r="13" spans="1:5" x14ac:dyDescent="0.2">
      <c r="A13" s="84" t="s">
        <v>7</v>
      </c>
      <c r="B13" s="85" t="s">
        <v>214</v>
      </c>
    </row>
    <row r="14" spans="1:5" x14ac:dyDescent="0.2">
      <c r="A14" s="84" t="s">
        <v>8</v>
      </c>
      <c r="B14" s="85" t="s">
        <v>166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18</v>
      </c>
    </row>
    <row r="20" spans="1:2" x14ac:dyDescent="0.2">
      <c r="A20" s="84" t="s">
        <v>19</v>
      </c>
      <c r="B20" s="85" t="s">
        <v>20</v>
      </c>
    </row>
    <row r="21" spans="1:2" x14ac:dyDescent="0.2">
      <c r="A21" s="84" t="s">
        <v>21</v>
      </c>
      <c r="B21" s="85" t="s">
        <v>209</v>
      </c>
    </row>
    <row r="22" spans="1:2" x14ac:dyDescent="0.2">
      <c r="A22" s="84" t="s">
        <v>22</v>
      </c>
      <c r="B22" s="85" t="s">
        <v>23</v>
      </c>
    </row>
    <row r="23" spans="1:2" x14ac:dyDescent="0.2">
      <c r="A23" s="84" t="s">
        <v>619</v>
      </c>
      <c r="B23" s="85" t="s">
        <v>337</v>
      </c>
    </row>
    <row r="24" spans="1:2" x14ac:dyDescent="0.2">
      <c r="A24" s="84" t="s">
        <v>620</v>
      </c>
      <c r="B24" s="85" t="s">
        <v>622</v>
      </c>
    </row>
    <row r="25" spans="1:2" x14ac:dyDescent="0.2">
      <c r="A25" s="84" t="s">
        <v>621</v>
      </c>
      <c r="B25" s="85" t="s">
        <v>617</v>
      </c>
    </row>
    <row r="26" spans="1:2" x14ac:dyDescent="0.2">
      <c r="A26" s="84" t="s">
        <v>623</v>
      </c>
      <c r="B26" s="85" t="s">
        <v>391</v>
      </c>
    </row>
    <row r="27" spans="1:2" x14ac:dyDescent="0.2">
      <c r="A27" s="84" t="s">
        <v>24</v>
      </c>
      <c r="B27" s="85" t="s">
        <v>25</v>
      </c>
    </row>
    <row r="28" spans="1:2" x14ac:dyDescent="0.2">
      <c r="A28" s="84" t="s">
        <v>26</v>
      </c>
      <c r="B28" s="85" t="s">
        <v>27</v>
      </c>
    </row>
    <row r="29" spans="1:2" x14ac:dyDescent="0.2">
      <c r="A29" s="84" t="s">
        <v>28</v>
      </c>
      <c r="B29" s="85" t="s">
        <v>29</v>
      </c>
    </row>
    <row r="30" spans="1:2" x14ac:dyDescent="0.2">
      <c r="A30" s="84" t="s">
        <v>30</v>
      </c>
      <c r="B30" s="85" t="s">
        <v>31</v>
      </c>
    </row>
    <row r="31" spans="1:2" x14ac:dyDescent="0.2">
      <c r="A31" s="84" t="s">
        <v>109</v>
      </c>
      <c r="B31" s="85" t="s">
        <v>110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79</v>
      </c>
      <c r="B34" s="85" t="s">
        <v>74</v>
      </c>
    </row>
    <row r="35" spans="1:2" x14ac:dyDescent="0.2">
      <c r="A35" s="84" t="s">
        <v>80</v>
      </c>
      <c r="B35" s="85" t="s">
        <v>75</v>
      </c>
    </row>
    <row r="36" spans="1:2" x14ac:dyDescent="0.2">
      <c r="A36" s="31"/>
      <c r="B36" s="34"/>
    </row>
    <row r="37" spans="1:2" x14ac:dyDescent="0.2">
      <c r="A37" s="31"/>
      <c r="B37" s="32" t="s">
        <v>77</v>
      </c>
    </row>
    <row r="38" spans="1:2" x14ac:dyDescent="0.2">
      <c r="A38" s="31" t="s">
        <v>78</v>
      </c>
      <c r="B38" s="85" t="s">
        <v>33</v>
      </c>
    </row>
    <row r="39" spans="1:2" x14ac:dyDescent="0.2">
      <c r="A39" s="31"/>
      <c r="B39" s="85" t="s">
        <v>34</v>
      </c>
    </row>
    <row r="40" spans="1:2" ht="12" thickBot="1" x14ac:dyDescent="0.25">
      <c r="A40" s="35"/>
      <c r="B40" s="36"/>
    </row>
    <row r="43" spans="1:2" ht="12" x14ac:dyDescent="0.2">
      <c r="A43" s="158" t="s">
        <v>651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A3" sqref="A3:C3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71" t="s">
        <v>646</v>
      </c>
      <c r="B1" s="172"/>
      <c r="C1" s="173"/>
    </row>
    <row r="2" spans="1:3" s="78" customFormat="1" ht="18" customHeight="1" x14ac:dyDescent="0.25">
      <c r="A2" s="174" t="s">
        <v>530</v>
      </c>
      <c r="B2" s="175"/>
      <c r="C2" s="176"/>
    </row>
    <row r="3" spans="1:3" s="78" customFormat="1" ht="18" customHeight="1" x14ac:dyDescent="0.25">
      <c r="A3" s="174" t="s">
        <v>652</v>
      </c>
      <c r="B3" s="175"/>
      <c r="C3" s="176"/>
    </row>
    <row r="4" spans="1:3" s="80" customFormat="1" ht="18" customHeight="1" x14ac:dyDescent="0.2">
      <c r="A4" s="177" t="s">
        <v>526</v>
      </c>
      <c r="B4" s="178"/>
      <c r="C4" s="179"/>
    </row>
    <row r="5" spans="1:3" x14ac:dyDescent="0.2">
      <c r="A5" s="88" t="s">
        <v>566</v>
      </c>
      <c r="B5" s="88"/>
      <c r="C5" s="89">
        <v>3447135593.0500002</v>
      </c>
    </row>
    <row r="6" spans="1:3" x14ac:dyDescent="0.2">
      <c r="A6" s="90"/>
      <c r="B6" s="91"/>
      <c r="C6" s="92"/>
    </row>
    <row r="7" spans="1:3" x14ac:dyDescent="0.2">
      <c r="A7" s="101" t="s">
        <v>567</v>
      </c>
      <c r="B7" s="101"/>
      <c r="C7" s="93">
        <f>SUM(C8:C13)</f>
        <v>1552984.74</v>
      </c>
    </row>
    <row r="8" spans="1:3" x14ac:dyDescent="0.2">
      <c r="A8" s="108" t="s">
        <v>568</v>
      </c>
      <c r="B8" s="107" t="s">
        <v>375</v>
      </c>
      <c r="C8" s="94">
        <v>0</v>
      </c>
    </row>
    <row r="9" spans="1:3" x14ac:dyDescent="0.2">
      <c r="A9" s="95" t="s">
        <v>569</v>
      </c>
      <c r="B9" s="96" t="s">
        <v>578</v>
      </c>
      <c r="C9" s="94">
        <v>0</v>
      </c>
    </row>
    <row r="10" spans="1:3" x14ac:dyDescent="0.2">
      <c r="A10" s="95" t="s">
        <v>570</v>
      </c>
      <c r="B10" s="96" t="s">
        <v>383</v>
      </c>
      <c r="C10" s="94">
        <v>0</v>
      </c>
    </row>
    <row r="11" spans="1:3" x14ac:dyDescent="0.2">
      <c r="A11" s="95" t="s">
        <v>571</v>
      </c>
      <c r="B11" s="96" t="s">
        <v>384</v>
      </c>
      <c r="C11" s="94">
        <v>0</v>
      </c>
    </row>
    <row r="12" spans="1:3" x14ac:dyDescent="0.2">
      <c r="A12" s="95" t="s">
        <v>572</v>
      </c>
      <c r="B12" s="96" t="s">
        <v>385</v>
      </c>
      <c r="C12" s="94">
        <v>0</v>
      </c>
    </row>
    <row r="13" spans="1:3" x14ac:dyDescent="0.2">
      <c r="A13" s="97" t="s">
        <v>573</v>
      </c>
      <c r="B13" s="98" t="s">
        <v>574</v>
      </c>
      <c r="C13" s="94">
        <v>1552984.74</v>
      </c>
    </row>
    <row r="14" spans="1:3" x14ac:dyDescent="0.2">
      <c r="A14" s="90"/>
      <c r="B14" s="99"/>
      <c r="C14" s="100"/>
    </row>
    <row r="15" spans="1:3" x14ac:dyDescent="0.2">
      <c r="A15" s="101" t="s">
        <v>116</v>
      </c>
      <c r="B15" s="91"/>
      <c r="C15" s="93">
        <v>0</v>
      </c>
    </row>
    <row r="16" spans="1:3" x14ac:dyDescent="0.2">
      <c r="A16" s="102">
        <v>3.1</v>
      </c>
      <c r="B16" s="96" t="s">
        <v>577</v>
      </c>
      <c r="C16" s="94">
        <v>0</v>
      </c>
    </row>
    <row r="17" spans="1:3" x14ac:dyDescent="0.2">
      <c r="A17" s="103">
        <v>3.2</v>
      </c>
      <c r="B17" s="96" t="s">
        <v>575</v>
      </c>
      <c r="C17" s="94">
        <v>0</v>
      </c>
    </row>
    <row r="18" spans="1:3" x14ac:dyDescent="0.2">
      <c r="A18" s="103">
        <v>3.3</v>
      </c>
      <c r="B18" s="98" t="s">
        <v>576</v>
      </c>
      <c r="C18" s="94">
        <v>0</v>
      </c>
    </row>
    <row r="19" spans="1:3" x14ac:dyDescent="0.2">
      <c r="A19" s="90"/>
      <c r="B19" s="104"/>
      <c r="C19" s="105"/>
    </row>
    <row r="20" spans="1:3" x14ac:dyDescent="0.2">
      <c r="A20" s="106" t="s">
        <v>115</v>
      </c>
      <c r="B20" s="106"/>
      <c r="C20" s="89">
        <f>C5+C7-C15</f>
        <v>3448688577.79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1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80" t="s">
        <v>650</v>
      </c>
      <c r="B1" s="181"/>
      <c r="C1" s="182"/>
    </row>
    <row r="2" spans="1:3" s="81" customFormat="1" ht="18.95" customHeight="1" x14ac:dyDescent="0.25">
      <c r="A2" s="183" t="s">
        <v>531</v>
      </c>
      <c r="B2" s="184"/>
      <c r="C2" s="185"/>
    </row>
    <row r="3" spans="1:3" s="81" customFormat="1" ht="18.95" customHeight="1" x14ac:dyDescent="0.25">
      <c r="A3" s="174" t="s">
        <v>652</v>
      </c>
      <c r="B3" s="175"/>
      <c r="C3" s="176"/>
    </row>
    <row r="4" spans="1:3" x14ac:dyDescent="0.2">
      <c r="A4" s="177" t="s">
        <v>526</v>
      </c>
      <c r="B4" s="178"/>
      <c r="C4" s="179"/>
    </row>
    <row r="5" spans="1:3" x14ac:dyDescent="0.2">
      <c r="A5" s="117" t="s">
        <v>579</v>
      </c>
      <c r="B5" s="88"/>
      <c r="C5" s="110">
        <v>3598508266.2899995</v>
      </c>
    </row>
    <row r="6" spans="1:3" x14ac:dyDescent="0.2">
      <c r="A6" s="111"/>
      <c r="B6" s="91"/>
      <c r="C6" s="112"/>
    </row>
    <row r="7" spans="1:3" x14ac:dyDescent="0.2">
      <c r="A7" s="101" t="s">
        <v>580</v>
      </c>
      <c r="B7" s="113"/>
      <c r="C7" s="93">
        <f>SUM(C8:C28)</f>
        <v>266375842.20999998</v>
      </c>
    </row>
    <row r="8" spans="1:3" x14ac:dyDescent="0.2">
      <c r="A8" s="118">
        <v>2.1</v>
      </c>
      <c r="B8" s="119" t="s">
        <v>403</v>
      </c>
      <c r="C8" s="120">
        <v>0</v>
      </c>
    </row>
    <row r="9" spans="1:3" x14ac:dyDescent="0.2">
      <c r="A9" s="118">
        <v>2.2000000000000002</v>
      </c>
      <c r="B9" s="119" t="s">
        <v>400</v>
      </c>
      <c r="C9" s="120">
        <v>0</v>
      </c>
    </row>
    <row r="10" spans="1:3" x14ac:dyDescent="0.2">
      <c r="A10" s="127">
        <v>2.2999999999999998</v>
      </c>
      <c r="B10" s="109" t="s">
        <v>269</v>
      </c>
      <c r="C10" s="120">
        <v>58220125.759999998</v>
      </c>
    </row>
    <row r="11" spans="1:3" x14ac:dyDescent="0.2">
      <c r="A11" s="127">
        <v>2.4</v>
      </c>
      <c r="B11" s="109" t="s">
        <v>270</v>
      </c>
      <c r="C11" s="120">
        <v>8566558.9600000009</v>
      </c>
    </row>
    <row r="12" spans="1:3" x14ac:dyDescent="0.2">
      <c r="A12" s="127">
        <v>2.5</v>
      </c>
      <c r="B12" s="109" t="s">
        <v>271</v>
      </c>
      <c r="C12" s="120">
        <v>17390866.710000001</v>
      </c>
    </row>
    <row r="13" spans="1:3" x14ac:dyDescent="0.2">
      <c r="A13" s="127">
        <v>2.6</v>
      </c>
      <c r="B13" s="109" t="s">
        <v>272</v>
      </c>
      <c r="C13" s="120">
        <v>11302996.41</v>
      </c>
    </row>
    <row r="14" spans="1:3" x14ac:dyDescent="0.2">
      <c r="A14" s="127">
        <v>2.7</v>
      </c>
      <c r="B14" s="109" t="s">
        <v>273</v>
      </c>
      <c r="C14" s="120">
        <v>0</v>
      </c>
    </row>
    <row r="15" spans="1:3" x14ac:dyDescent="0.2">
      <c r="A15" s="127">
        <v>2.8</v>
      </c>
      <c r="B15" s="109" t="s">
        <v>274</v>
      </c>
      <c r="C15" s="161">
        <v>12847306.74</v>
      </c>
    </row>
    <row r="16" spans="1:3" x14ac:dyDescent="0.2">
      <c r="A16" s="127">
        <v>2.9</v>
      </c>
      <c r="B16" s="109" t="s">
        <v>276</v>
      </c>
      <c r="C16" s="120">
        <v>0</v>
      </c>
    </row>
    <row r="17" spans="1:3" x14ac:dyDescent="0.2">
      <c r="A17" s="127" t="s">
        <v>581</v>
      </c>
      <c r="B17" s="109" t="s">
        <v>582</v>
      </c>
      <c r="C17" s="120">
        <v>0</v>
      </c>
    </row>
    <row r="18" spans="1:3" x14ac:dyDescent="0.2">
      <c r="A18" s="127" t="s">
        <v>611</v>
      </c>
      <c r="B18" s="109" t="s">
        <v>278</v>
      </c>
      <c r="C18" s="120">
        <v>2317979.0299999998</v>
      </c>
    </row>
    <row r="19" spans="1:3" x14ac:dyDescent="0.2">
      <c r="A19" s="127" t="s">
        <v>612</v>
      </c>
      <c r="B19" s="109" t="s">
        <v>583</v>
      </c>
      <c r="C19" s="120">
        <v>0</v>
      </c>
    </row>
    <row r="20" spans="1:3" x14ac:dyDescent="0.2">
      <c r="A20" s="127" t="s">
        <v>613</v>
      </c>
      <c r="B20" s="109" t="s">
        <v>584</v>
      </c>
      <c r="C20" s="120">
        <v>149230008.59999999</v>
      </c>
    </row>
    <row r="21" spans="1:3" x14ac:dyDescent="0.2">
      <c r="A21" s="127" t="s">
        <v>614</v>
      </c>
      <c r="B21" s="109" t="s">
        <v>585</v>
      </c>
      <c r="C21" s="120">
        <v>6500000</v>
      </c>
    </row>
    <row r="22" spans="1:3" x14ac:dyDescent="0.2">
      <c r="A22" s="127" t="s">
        <v>586</v>
      </c>
      <c r="B22" s="109" t="s">
        <v>587</v>
      </c>
      <c r="C22" s="120">
        <v>0</v>
      </c>
    </row>
    <row r="23" spans="1:3" x14ac:dyDescent="0.2">
      <c r="A23" s="127" t="s">
        <v>588</v>
      </c>
      <c r="B23" s="109" t="s">
        <v>589</v>
      </c>
      <c r="C23" s="120">
        <v>0</v>
      </c>
    </row>
    <row r="24" spans="1:3" x14ac:dyDescent="0.2">
      <c r="A24" s="127" t="s">
        <v>590</v>
      </c>
      <c r="B24" s="109" t="s">
        <v>591</v>
      </c>
      <c r="C24" s="120">
        <v>0</v>
      </c>
    </row>
    <row r="25" spans="1:3" x14ac:dyDescent="0.2">
      <c r="A25" s="127" t="s">
        <v>592</v>
      </c>
      <c r="B25" s="109" t="s">
        <v>593</v>
      </c>
      <c r="C25" s="120">
        <v>0</v>
      </c>
    </row>
    <row r="26" spans="1:3" x14ac:dyDescent="0.2">
      <c r="A26" s="127" t="s">
        <v>594</v>
      </c>
      <c r="B26" s="109" t="s">
        <v>595</v>
      </c>
      <c r="C26" s="120">
        <v>0</v>
      </c>
    </row>
    <row r="27" spans="1:3" x14ac:dyDescent="0.2">
      <c r="A27" s="127" t="s">
        <v>596</v>
      </c>
      <c r="B27" s="109" t="s">
        <v>597</v>
      </c>
      <c r="C27" s="120">
        <v>0</v>
      </c>
    </row>
    <row r="28" spans="1:3" x14ac:dyDescent="0.2">
      <c r="A28" s="127" t="s">
        <v>598</v>
      </c>
      <c r="B28" s="119" t="s">
        <v>599</v>
      </c>
      <c r="C28" s="120">
        <v>0</v>
      </c>
    </row>
    <row r="29" spans="1:3" x14ac:dyDescent="0.2">
      <c r="A29" s="128"/>
      <c r="B29" s="121"/>
      <c r="C29" s="122"/>
    </row>
    <row r="30" spans="1:3" x14ac:dyDescent="0.2">
      <c r="A30" s="123" t="s">
        <v>600</v>
      </c>
      <c r="B30" s="124"/>
      <c r="C30" s="125">
        <f>SUM(C31:C37)</f>
        <v>260302662.93000001</v>
      </c>
    </row>
    <row r="31" spans="1:3" x14ac:dyDescent="0.2">
      <c r="A31" s="127" t="s">
        <v>601</v>
      </c>
      <c r="B31" s="109" t="s">
        <v>472</v>
      </c>
      <c r="C31" s="120">
        <v>260302662.93000001</v>
      </c>
    </row>
    <row r="32" spans="1:3" x14ac:dyDescent="0.2">
      <c r="A32" s="127" t="s">
        <v>602</v>
      </c>
      <c r="B32" s="109" t="s">
        <v>113</v>
      </c>
      <c r="C32" s="120">
        <v>0</v>
      </c>
    </row>
    <row r="33" spans="1:3" x14ac:dyDescent="0.2">
      <c r="A33" s="127" t="s">
        <v>603</v>
      </c>
      <c r="B33" s="109" t="s">
        <v>482</v>
      </c>
      <c r="C33" s="120">
        <v>0</v>
      </c>
    </row>
    <row r="34" spans="1:3" x14ac:dyDescent="0.2">
      <c r="A34" s="127" t="s">
        <v>604</v>
      </c>
      <c r="B34" s="109" t="s">
        <v>605</v>
      </c>
      <c r="C34" s="120">
        <v>0</v>
      </c>
    </row>
    <row r="35" spans="1:3" x14ac:dyDescent="0.2">
      <c r="A35" s="127" t="s">
        <v>606</v>
      </c>
      <c r="B35" s="109" t="s">
        <v>607</v>
      </c>
      <c r="C35" s="120">
        <v>0</v>
      </c>
    </row>
    <row r="36" spans="1:3" x14ac:dyDescent="0.2">
      <c r="A36" s="127" t="s">
        <v>608</v>
      </c>
      <c r="B36" s="109" t="s">
        <v>490</v>
      </c>
      <c r="C36" s="120">
        <v>0</v>
      </c>
    </row>
    <row r="37" spans="1:3" x14ac:dyDescent="0.2">
      <c r="A37" s="127" t="s">
        <v>609</v>
      </c>
      <c r="B37" s="119" t="s">
        <v>610</v>
      </c>
      <c r="C37" s="126">
        <v>0</v>
      </c>
    </row>
    <row r="38" spans="1:3" x14ac:dyDescent="0.2">
      <c r="A38" s="111"/>
      <c r="B38" s="114"/>
      <c r="C38" s="115"/>
    </row>
    <row r="39" spans="1:3" x14ac:dyDescent="0.2">
      <c r="A39" s="116" t="s">
        <v>117</v>
      </c>
      <c r="B39" s="88"/>
      <c r="C39" s="89">
        <f>C5-C7+C30</f>
        <v>3592435087.0099993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A2" sqref="A2:F2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7.42578125" style="70" bestFit="1" customWidth="1"/>
    <col min="4" max="5" width="23.7109375" style="70" bestFit="1" customWidth="1"/>
    <col min="6" max="6" width="19.28515625" style="70" customWidth="1"/>
    <col min="7" max="7" width="17.140625" style="70" bestFit="1" customWidth="1"/>
    <col min="8" max="8" width="4.7109375" style="70" bestFit="1" customWidth="1"/>
    <col min="9" max="9" width="11" style="70" bestFit="1" customWidth="1"/>
    <col min="10" max="10" width="14.140625" style="70" bestFit="1" customWidth="1"/>
    <col min="11" max="16384" width="9.140625" style="70"/>
  </cols>
  <sheetData>
    <row r="1" spans="1:10" ht="18.95" customHeight="1" x14ac:dyDescent="0.2">
      <c r="A1" s="170" t="str">
        <f>'Notas a los Edos Financieros'!A1</f>
        <v>Universidad de Guanajuato</v>
      </c>
      <c r="B1" s="186"/>
      <c r="C1" s="186"/>
      <c r="D1" s="186"/>
      <c r="E1" s="186"/>
      <c r="F1" s="186"/>
      <c r="G1" s="68" t="s">
        <v>222</v>
      </c>
      <c r="H1" s="69">
        <f>'Notas a los Edos Financieros'!E1</f>
        <v>2019</v>
      </c>
    </row>
    <row r="2" spans="1:10" ht="18.95" customHeight="1" x14ac:dyDescent="0.2">
      <c r="A2" s="170" t="s">
        <v>532</v>
      </c>
      <c r="B2" s="186"/>
      <c r="C2" s="186"/>
      <c r="D2" s="186"/>
      <c r="E2" s="186"/>
      <c r="F2" s="186"/>
      <c r="G2" s="68" t="s">
        <v>224</v>
      </c>
      <c r="H2" s="69" t="str">
        <f>'Notas a los Edos Financieros'!E2</f>
        <v>Trimestral</v>
      </c>
    </row>
    <row r="3" spans="1:10" ht="18.95" customHeight="1" x14ac:dyDescent="0.2">
      <c r="A3" s="187" t="str">
        <f>'Notas a los Edos Financieros'!A3</f>
        <v>Correspondiente del 01 de Enero al 31 de Diciembre 2019</v>
      </c>
      <c r="B3" s="187"/>
      <c r="C3" s="187"/>
      <c r="D3" s="187"/>
      <c r="E3" s="187"/>
      <c r="F3" s="187"/>
      <c r="G3" s="68" t="s">
        <v>226</v>
      </c>
      <c r="H3" s="69">
        <f>'Notas a los Edos Financieros'!E3</f>
        <v>4</v>
      </c>
    </row>
    <row r="4" spans="1:10" x14ac:dyDescent="0.2">
      <c r="A4" s="71" t="s">
        <v>227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180</v>
      </c>
      <c r="B7" s="73" t="s">
        <v>527</v>
      </c>
      <c r="C7" s="73" t="s">
        <v>204</v>
      </c>
      <c r="D7" s="73" t="s">
        <v>528</v>
      </c>
      <c r="E7" s="73" t="s">
        <v>529</v>
      </c>
      <c r="F7" s="73" t="s">
        <v>203</v>
      </c>
      <c r="G7" s="73" t="s">
        <v>157</v>
      </c>
      <c r="H7" s="73" t="s">
        <v>206</v>
      </c>
      <c r="I7" s="73" t="s">
        <v>207</v>
      </c>
      <c r="J7" s="73" t="s">
        <v>208</v>
      </c>
    </row>
    <row r="8" spans="1:10" s="83" customFormat="1" x14ac:dyDescent="0.2">
      <c r="A8" s="82">
        <v>7000</v>
      </c>
      <c r="B8" s="83" t="s">
        <v>158</v>
      </c>
    </row>
    <row r="9" spans="1:10" x14ac:dyDescent="0.2">
      <c r="A9" s="70">
        <v>7110</v>
      </c>
      <c r="B9" s="70" t="s">
        <v>157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156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155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154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153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152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151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150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149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148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147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146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145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144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143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142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141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140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139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138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137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136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135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134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133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132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130</v>
      </c>
    </row>
    <row r="36" spans="1:6" x14ac:dyDescent="0.2">
      <c r="A36" s="70">
        <v>8110</v>
      </c>
      <c r="B36" s="70" t="s">
        <v>129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128</v>
      </c>
      <c r="C37" s="75">
        <v>0</v>
      </c>
      <c r="D37" s="75">
        <v>0</v>
      </c>
      <c r="E37" s="75">
        <v>0</v>
      </c>
      <c r="F37" s="75">
        <v>0</v>
      </c>
    </row>
    <row r="38" spans="1:6" x14ac:dyDescent="0.2">
      <c r="A38" s="70">
        <v>8130</v>
      </c>
      <c r="B38" s="70" t="s">
        <v>127</v>
      </c>
      <c r="C38" s="75">
        <v>0</v>
      </c>
      <c r="D38" s="75">
        <v>0</v>
      </c>
      <c r="E38" s="75">
        <v>0</v>
      </c>
      <c r="F38" s="75">
        <v>0</v>
      </c>
    </row>
    <row r="39" spans="1:6" x14ac:dyDescent="0.2">
      <c r="A39" s="70">
        <v>8140</v>
      </c>
      <c r="B39" s="70" t="s">
        <v>126</v>
      </c>
      <c r="C39" s="75">
        <v>0</v>
      </c>
      <c r="D39" s="75">
        <v>0</v>
      </c>
      <c r="E39" s="75">
        <v>0</v>
      </c>
      <c r="F39" s="75">
        <v>0</v>
      </c>
    </row>
    <row r="40" spans="1:6" x14ac:dyDescent="0.2">
      <c r="A40" s="70">
        <v>8150</v>
      </c>
      <c r="B40" s="70" t="s">
        <v>125</v>
      </c>
      <c r="C40" s="75">
        <v>0</v>
      </c>
      <c r="D40" s="75">
        <v>0</v>
      </c>
      <c r="E40" s="75">
        <v>0</v>
      </c>
      <c r="F40" s="75">
        <v>0</v>
      </c>
    </row>
    <row r="41" spans="1:6" x14ac:dyDescent="0.2">
      <c r="A41" s="70">
        <v>8210</v>
      </c>
      <c r="B41" s="70" t="s">
        <v>124</v>
      </c>
      <c r="C41" s="75">
        <v>0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123</v>
      </c>
      <c r="C42" s="75">
        <v>0</v>
      </c>
      <c r="D42" s="75">
        <v>0</v>
      </c>
      <c r="E42" s="75">
        <v>0</v>
      </c>
      <c r="F42" s="75">
        <v>0</v>
      </c>
    </row>
    <row r="43" spans="1:6" x14ac:dyDescent="0.2">
      <c r="A43" s="70">
        <v>8230</v>
      </c>
      <c r="B43" s="70" t="s">
        <v>122</v>
      </c>
      <c r="C43" s="75">
        <v>0</v>
      </c>
      <c r="D43" s="75">
        <v>0</v>
      </c>
      <c r="E43" s="75">
        <v>0</v>
      </c>
      <c r="F43" s="75">
        <v>0</v>
      </c>
    </row>
    <row r="44" spans="1:6" x14ac:dyDescent="0.2">
      <c r="A44" s="70">
        <v>8240</v>
      </c>
      <c r="B44" s="70" t="s">
        <v>121</v>
      </c>
      <c r="C44" s="75">
        <v>0</v>
      </c>
      <c r="D44" s="75">
        <v>0</v>
      </c>
      <c r="E44" s="75">
        <v>0</v>
      </c>
      <c r="F44" s="75">
        <v>0</v>
      </c>
    </row>
    <row r="45" spans="1:6" x14ac:dyDescent="0.2">
      <c r="A45" s="70">
        <v>8250</v>
      </c>
      <c r="B45" s="70" t="s">
        <v>120</v>
      </c>
      <c r="C45" s="75">
        <v>0</v>
      </c>
      <c r="D45" s="75">
        <v>0</v>
      </c>
      <c r="E45" s="75">
        <v>0</v>
      </c>
      <c r="F45" s="75">
        <v>0</v>
      </c>
    </row>
    <row r="46" spans="1:6" x14ac:dyDescent="0.2">
      <c r="A46" s="70">
        <v>8260</v>
      </c>
      <c r="B46" s="70" t="s">
        <v>119</v>
      </c>
      <c r="C46" s="75">
        <v>0</v>
      </c>
      <c r="D46" s="75">
        <v>0</v>
      </c>
      <c r="E46" s="75">
        <v>0</v>
      </c>
      <c r="F46" s="75">
        <v>0</v>
      </c>
    </row>
    <row r="47" spans="1:6" x14ac:dyDescent="0.2">
      <c r="A47" s="70">
        <v>8270</v>
      </c>
      <c r="B47" s="70" t="s">
        <v>118</v>
      </c>
      <c r="C47" s="75">
        <v>0</v>
      </c>
      <c r="D47" s="75">
        <v>0</v>
      </c>
      <c r="E47" s="75">
        <v>0</v>
      </c>
      <c r="F4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9593-D4DD-4BEE-97BF-F6292A22B00C}">
  <sheetPr>
    <pageSetUpPr fitToPage="1"/>
  </sheetPr>
  <dimension ref="A1:H47"/>
  <sheetViews>
    <sheetView showGridLines="0" tabSelected="1" zoomScaleNormal="100" zoomScaleSheetLayoutView="100" workbookViewId="0">
      <selection activeCell="C1" sqref="C1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88" t="s">
        <v>37</v>
      </c>
      <c r="B5" s="188"/>
      <c r="C5" s="188"/>
      <c r="D5" s="188"/>
      <c r="E5" s="188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158</v>
      </c>
      <c r="B9" s="9"/>
      <c r="C9" s="9"/>
      <c r="D9" s="9"/>
    </row>
    <row r="10" spans="1:8" s="7" customFormat="1" ht="26.1" customHeight="1" x14ac:dyDescent="0.2">
      <c r="A10" s="133" t="s">
        <v>641</v>
      </c>
      <c r="B10" s="189" t="s">
        <v>39</v>
      </c>
      <c r="C10" s="189"/>
      <c r="D10" s="189"/>
      <c r="E10" s="189"/>
    </row>
    <row r="11" spans="1:8" s="7" customFormat="1" ht="12.95" customHeight="1" x14ac:dyDescent="0.2">
      <c r="A11" s="134" t="s">
        <v>642</v>
      </c>
      <c r="B11" s="23" t="s">
        <v>40</v>
      </c>
      <c r="C11" s="23"/>
      <c r="D11" s="23"/>
      <c r="E11" s="23"/>
    </row>
    <row r="12" spans="1:8" s="7" customFormat="1" ht="26.1" customHeight="1" x14ac:dyDescent="0.2">
      <c r="A12" s="134" t="s">
        <v>643</v>
      </c>
      <c r="B12" s="189" t="s">
        <v>41</v>
      </c>
      <c r="C12" s="189"/>
      <c r="D12" s="189"/>
      <c r="E12" s="189"/>
    </row>
    <row r="13" spans="1:8" s="7" customFormat="1" ht="26.1" customHeight="1" x14ac:dyDescent="0.2">
      <c r="A13" s="134" t="s">
        <v>644</v>
      </c>
      <c r="B13" s="189" t="s">
        <v>42</v>
      </c>
      <c r="C13" s="189"/>
      <c r="D13" s="189"/>
      <c r="E13" s="189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33" t="s">
        <v>645</v>
      </c>
      <c r="B15" s="23" t="s">
        <v>43</v>
      </c>
    </row>
    <row r="16" spans="1:8" s="7" customFormat="1" ht="12.95" customHeight="1" x14ac:dyDescent="0.2">
      <c r="A16" s="134" t="s">
        <v>640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130</v>
      </c>
    </row>
    <row r="19" spans="1:8" s="7" customFormat="1" ht="12.95" customHeight="1" x14ac:dyDescent="0.2">
      <c r="A19" s="135" t="s">
        <v>638</v>
      </c>
    </row>
    <row r="20" spans="1:8" s="7" customFormat="1" ht="12.95" customHeight="1" x14ac:dyDescent="0.2">
      <c r="A20" s="135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90" t="s">
        <v>45</v>
      </c>
      <c r="C31" s="190"/>
      <c r="D31" s="190"/>
      <c r="E31" s="190"/>
    </row>
    <row r="32" spans="1:8" s="7" customFormat="1" ht="22.5" x14ac:dyDescent="0.2">
      <c r="A32" s="38" t="s">
        <v>180</v>
      </c>
      <c r="B32" s="39" t="s">
        <v>177</v>
      </c>
      <c r="C32" s="40" t="s">
        <v>204</v>
      </c>
      <c r="D32" s="40" t="s">
        <v>203</v>
      </c>
      <c r="E32" s="41" t="s">
        <v>157</v>
      </c>
      <c r="F32" s="41" t="s">
        <v>206</v>
      </c>
      <c r="G32" s="41" t="s">
        <v>207</v>
      </c>
      <c r="H32" s="41" t="s">
        <v>208</v>
      </c>
    </row>
    <row r="33" spans="1:8" s="7" customFormat="1" x14ac:dyDescent="0.2">
      <c r="A33" s="13" t="s">
        <v>46</v>
      </c>
      <c r="B33" s="14" t="s">
        <v>47</v>
      </c>
      <c r="C33" s="159">
        <v>4144474737.7712336</v>
      </c>
      <c r="D33" s="160">
        <v>4144474737.7712336</v>
      </c>
      <c r="E33" s="12"/>
      <c r="F33" s="12"/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9"/>
      <c r="D34" s="160">
        <v>3.2339096069335938E-3</v>
      </c>
      <c r="E34" s="12"/>
      <c r="F34" s="12"/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9">
        <v>4115511350.5932341</v>
      </c>
      <c r="D35" s="160">
        <v>4115511350.5932341</v>
      </c>
      <c r="E35" s="12"/>
      <c r="F35" s="12"/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9"/>
      <c r="D36" s="160">
        <v>4115511350.5900002</v>
      </c>
      <c r="E36" s="12"/>
      <c r="F36" s="12"/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9"/>
      <c r="D37" s="160">
        <v>4109365271.5900002</v>
      </c>
      <c r="E37" s="12"/>
      <c r="F37" s="12"/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9">
        <v>4144474737.7700005</v>
      </c>
      <c r="D38" s="160">
        <v>4144474737.7700005</v>
      </c>
      <c r="E38" s="12"/>
      <c r="F38" s="12"/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9">
        <v>4144474737.7700005</v>
      </c>
      <c r="D39" s="162">
        <f>D40-D42</f>
        <v>517003084.30000067</v>
      </c>
      <c r="E39" s="12"/>
      <c r="F39" s="12"/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9">
        <v>4144474737.7700005</v>
      </c>
      <c r="D40" s="160">
        <v>4115511350.5900002</v>
      </c>
      <c r="E40" s="12"/>
      <c r="F40" s="12"/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9">
        <v>0</v>
      </c>
      <c r="D41" s="162">
        <v>3661839683.8800001</v>
      </c>
      <c r="E41" s="12"/>
      <c r="F41" s="12"/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9">
        <v>0</v>
      </c>
      <c r="D42" s="160">
        <v>3598508266.2899995</v>
      </c>
      <c r="E42" s="12"/>
      <c r="F42" s="12"/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9">
        <v>0</v>
      </c>
      <c r="D43" s="160">
        <v>3598508266.2899995</v>
      </c>
      <c r="E43" s="12"/>
      <c r="F43" s="12"/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63">
        <v>0</v>
      </c>
      <c r="D44" s="164">
        <v>3533044170.5400004</v>
      </c>
      <c r="E44" s="11"/>
      <c r="F44" s="11"/>
      <c r="G44" s="11"/>
      <c r="H44" s="11"/>
    </row>
    <row r="45" spans="1:8" s="7" customFormat="1" x14ac:dyDescent="0.2">
      <c r="A45" s="18" t="s">
        <v>70</v>
      </c>
      <c r="B45" s="18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71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131</v>
      </c>
      <c r="B47" s="21"/>
      <c r="C47" s="22"/>
      <c r="D47" s="22"/>
      <c r="E47" s="22"/>
    </row>
  </sheetData>
  <mergeCells count="5">
    <mergeCell ref="A5:E5"/>
    <mergeCell ref="B10:E10"/>
    <mergeCell ref="B12:E12"/>
    <mergeCell ref="B13:E13"/>
    <mergeCell ref="B31:E31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88" t="s">
        <v>37</v>
      </c>
      <c r="B5" s="188"/>
      <c r="C5" s="188"/>
      <c r="D5" s="188"/>
      <c r="E5" s="188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158</v>
      </c>
      <c r="B9" s="9"/>
      <c r="C9" s="9"/>
      <c r="D9" s="9"/>
    </row>
    <row r="10" spans="1:8" s="7" customFormat="1" ht="26.1" customHeight="1" x14ac:dyDescent="0.2">
      <c r="A10" s="133" t="s">
        <v>641</v>
      </c>
      <c r="B10" s="189" t="s">
        <v>39</v>
      </c>
      <c r="C10" s="189"/>
      <c r="D10" s="189"/>
      <c r="E10" s="189"/>
    </row>
    <row r="11" spans="1:8" s="7" customFormat="1" ht="12.95" customHeight="1" x14ac:dyDescent="0.2">
      <c r="A11" s="134" t="s">
        <v>642</v>
      </c>
      <c r="B11" s="23" t="s">
        <v>40</v>
      </c>
      <c r="C11" s="23"/>
      <c r="D11" s="23"/>
      <c r="E11" s="23"/>
    </row>
    <row r="12" spans="1:8" s="7" customFormat="1" ht="26.1" customHeight="1" x14ac:dyDescent="0.2">
      <c r="A12" s="134" t="s">
        <v>643</v>
      </c>
      <c r="B12" s="189" t="s">
        <v>41</v>
      </c>
      <c r="C12" s="189"/>
      <c r="D12" s="189"/>
      <c r="E12" s="189"/>
    </row>
    <row r="13" spans="1:8" s="7" customFormat="1" ht="26.1" customHeight="1" x14ac:dyDescent="0.2">
      <c r="A13" s="134" t="s">
        <v>644</v>
      </c>
      <c r="B13" s="189" t="s">
        <v>42</v>
      </c>
      <c r="C13" s="189"/>
      <c r="D13" s="189"/>
      <c r="E13" s="189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33" t="s">
        <v>645</v>
      </c>
      <c r="B15" s="23" t="s">
        <v>43</v>
      </c>
    </row>
    <row r="16" spans="1:8" s="7" customFormat="1" ht="12.95" customHeight="1" x14ac:dyDescent="0.2">
      <c r="A16" s="134" t="s">
        <v>640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130</v>
      </c>
    </row>
    <row r="19" spans="1:8" s="7" customFormat="1" ht="12.95" customHeight="1" x14ac:dyDescent="0.2">
      <c r="A19" s="135" t="s">
        <v>638</v>
      </c>
    </row>
    <row r="20" spans="1:8" s="7" customFormat="1" ht="12.95" customHeight="1" x14ac:dyDescent="0.2">
      <c r="A20" s="135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90" t="s">
        <v>45</v>
      </c>
      <c r="C31" s="190"/>
      <c r="D31" s="190"/>
      <c r="E31" s="190"/>
    </row>
    <row r="32" spans="1:8" s="7" customFormat="1" ht="22.5" x14ac:dyDescent="0.2">
      <c r="A32" s="38" t="s">
        <v>180</v>
      </c>
      <c r="B32" s="39" t="s">
        <v>177</v>
      </c>
      <c r="C32" s="40" t="s">
        <v>204</v>
      </c>
      <c r="D32" s="40" t="s">
        <v>203</v>
      </c>
      <c r="E32" s="41" t="s">
        <v>157</v>
      </c>
      <c r="F32" s="41" t="s">
        <v>206</v>
      </c>
      <c r="G32" s="41" t="s">
        <v>207</v>
      </c>
      <c r="H32" s="41" t="s">
        <v>208</v>
      </c>
    </row>
    <row r="33" spans="1:8" s="7" customFormat="1" x14ac:dyDescent="0.2">
      <c r="A33" s="13" t="s">
        <v>46</v>
      </c>
      <c r="B33" s="14" t="s">
        <v>47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70</v>
      </c>
      <c r="B45" s="18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71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131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0"/>
  <sheetViews>
    <sheetView topLeftCell="A106" zoomScale="106" zoomScaleNormal="106" workbookViewId="0">
      <selection activeCell="A141" sqref="A1:I141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0" width="10.85546875" style="61" bestFit="1" customWidth="1"/>
    <col min="11" max="16384" width="9.140625" style="61"/>
  </cols>
  <sheetData>
    <row r="1" spans="1:8" s="57" customFormat="1" ht="18.95" customHeight="1" x14ac:dyDescent="0.25">
      <c r="A1" s="168" t="str">
        <f>'Notas a los Edos Financieros'!A1</f>
        <v>Universidad de Guanajuato</v>
      </c>
      <c r="B1" s="169"/>
      <c r="C1" s="169"/>
      <c r="D1" s="169"/>
      <c r="E1" s="169"/>
      <c r="F1" s="169"/>
      <c r="G1" s="55" t="s">
        <v>222</v>
      </c>
      <c r="H1" s="66">
        <f>'Notas a los Edos Financieros'!E1</f>
        <v>2019</v>
      </c>
    </row>
    <row r="2" spans="1:8" s="57" customFormat="1" ht="18.95" customHeight="1" x14ac:dyDescent="0.25">
      <c r="A2" s="168" t="s">
        <v>223</v>
      </c>
      <c r="B2" s="169"/>
      <c r="C2" s="169"/>
      <c r="D2" s="169"/>
      <c r="E2" s="169"/>
      <c r="F2" s="169"/>
      <c r="G2" s="55" t="s">
        <v>224</v>
      </c>
      <c r="H2" s="66" t="str">
        <f>'Notas a los Edos Financieros'!E2</f>
        <v>Trimestral</v>
      </c>
    </row>
    <row r="3" spans="1:8" s="57" customFormat="1" ht="18.95" customHeight="1" x14ac:dyDescent="0.25">
      <c r="A3" s="168" t="str">
        <f>'Notas a los Edos Financieros'!A3</f>
        <v>Correspondiente del 01 de Enero al 31 de Diciembre 2019</v>
      </c>
      <c r="B3" s="169"/>
      <c r="C3" s="169"/>
      <c r="D3" s="169"/>
      <c r="E3" s="169"/>
      <c r="F3" s="169"/>
      <c r="G3" s="55" t="s">
        <v>226</v>
      </c>
      <c r="H3" s="66">
        <f>'Notas a los Edos Financieros'!E3</f>
        <v>4</v>
      </c>
    </row>
    <row r="4" spans="1:8" x14ac:dyDescent="0.2">
      <c r="A4" s="59" t="s">
        <v>227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624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180</v>
      </c>
      <c r="B7" s="62" t="s">
        <v>177</v>
      </c>
      <c r="C7" s="62" t="s">
        <v>178</v>
      </c>
      <c r="D7" s="62" t="s">
        <v>179</v>
      </c>
      <c r="E7" s="62"/>
      <c r="F7" s="62"/>
      <c r="G7" s="62"/>
      <c r="H7" s="62"/>
    </row>
    <row r="8" spans="1:8" x14ac:dyDescent="0.2">
      <c r="A8" s="63">
        <v>1114</v>
      </c>
      <c r="B8" s="61" t="s">
        <v>228</v>
      </c>
      <c r="C8" s="136">
        <v>80375788.769999996</v>
      </c>
    </row>
    <row r="9" spans="1:8" x14ac:dyDescent="0.2">
      <c r="A9" s="63">
        <v>1115</v>
      </c>
      <c r="B9" s="61" t="s">
        <v>229</v>
      </c>
      <c r="C9" s="136">
        <v>46649017.140000023</v>
      </c>
    </row>
    <row r="10" spans="1:8" x14ac:dyDescent="0.2">
      <c r="A10" s="63">
        <v>1121</v>
      </c>
      <c r="B10" s="61" t="s">
        <v>230</v>
      </c>
      <c r="C10" s="136">
        <v>0</v>
      </c>
    </row>
    <row r="11" spans="1:8" x14ac:dyDescent="0.2">
      <c r="A11" s="63">
        <v>1211</v>
      </c>
      <c r="B11" s="61" t="s">
        <v>231</v>
      </c>
      <c r="C11" s="136">
        <v>0</v>
      </c>
    </row>
    <row r="13" spans="1:8" x14ac:dyDescent="0.2">
      <c r="A13" s="60" t="s">
        <v>625</v>
      </c>
      <c r="B13" s="60"/>
      <c r="C13" s="60"/>
      <c r="D13" s="60"/>
      <c r="E13" s="60"/>
      <c r="F13" s="60"/>
      <c r="G13" s="60"/>
      <c r="H13" s="60"/>
    </row>
    <row r="14" spans="1:8" x14ac:dyDescent="0.2">
      <c r="A14" s="62" t="s">
        <v>180</v>
      </c>
      <c r="B14" s="62" t="s">
        <v>177</v>
      </c>
      <c r="C14" s="62" t="s">
        <v>178</v>
      </c>
      <c r="D14" s="62">
        <v>2018</v>
      </c>
      <c r="E14" s="62">
        <f>D14-1</f>
        <v>2017</v>
      </c>
      <c r="F14" s="62">
        <f>E14-1</f>
        <v>2016</v>
      </c>
      <c r="G14" s="62">
        <f>F14-1</f>
        <v>2015</v>
      </c>
      <c r="H14" s="62" t="s">
        <v>211</v>
      </c>
    </row>
    <row r="15" spans="1:8" x14ac:dyDescent="0.2">
      <c r="A15" s="63">
        <v>1122</v>
      </c>
      <c r="B15" s="61" t="s">
        <v>232</v>
      </c>
      <c r="C15" s="65">
        <v>90498849.479999989</v>
      </c>
      <c r="D15" s="65">
        <v>85280266.659999982</v>
      </c>
      <c r="E15" s="65">
        <v>65317161</v>
      </c>
      <c r="F15" s="65">
        <v>60890749</v>
      </c>
      <c r="G15" s="65">
        <v>54896421</v>
      </c>
    </row>
    <row r="16" spans="1:8" x14ac:dyDescent="0.2">
      <c r="A16" s="63">
        <v>1124</v>
      </c>
      <c r="B16" s="61" t="s">
        <v>233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</row>
    <row r="18" spans="1:8" x14ac:dyDescent="0.2">
      <c r="A18" s="60" t="s">
        <v>626</v>
      </c>
      <c r="B18" s="60"/>
      <c r="C18" s="60"/>
      <c r="D18" s="60"/>
      <c r="E18" s="60"/>
      <c r="F18" s="60"/>
      <c r="G18" s="60"/>
      <c r="H18" s="60"/>
    </row>
    <row r="19" spans="1:8" x14ac:dyDescent="0.2">
      <c r="A19" s="62" t="s">
        <v>180</v>
      </c>
      <c r="B19" s="62" t="s">
        <v>177</v>
      </c>
      <c r="C19" s="62" t="s">
        <v>178</v>
      </c>
      <c r="D19" s="62" t="s">
        <v>234</v>
      </c>
      <c r="E19" s="62" t="s">
        <v>235</v>
      </c>
      <c r="F19" s="62" t="s">
        <v>236</v>
      </c>
      <c r="G19" s="62" t="s">
        <v>237</v>
      </c>
      <c r="H19" s="62" t="s">
        <v>238</v>
      </c>
    </row>
    <row r="20" spans="1:8" x14ac:dyDescent="0.2">
      <c r="A20" s="63">
        <v>1123</v>
      </c>
      <c r="B20" s="61" t="s">
        <v>239</v>
      </c>
      <c r="C20" s="65">
        <v>1670307.49</v>
      </c>
      <c r="D20" s="65">
        <v>1670307.49</v>
      </c>
      <c r="E20" s="65">
        <v>0</v>
      </c>
      <c r="F20" s="65">
        <v>0</v>
      </c>
      <c r="G20" s="65">
        <v>0</v>
      </c>
    </row>
    <row r="21" spans="1:8" x14ac:dyDescent="0.2">
      <c r="A21" s="63">
        <v>1125</v>
      </c>
      <c r="B21" s="61" t="s">
        <v>240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8" x14ac:dyDescent="0.2">
      <c r="A22" s="63">
        <v>1131</v>
      </c>
      <c r="B22" s="61" t="s">
        <v>241</v>
      </c>
      <c r="C22" s="65">
        <v>1995823.88</v>
      </c>
      <c r="D22" s="65">
        <v>1995823.88</v>
      </c>
      <c r="E22" s="65">
        <v>0</v>
      </c>
      <c r="F22" s="65">
        <v>0</v>
      </c>
      <c r="G22" s="65">
        <v>0</v>
      </c>
    </row>
    <row r="23" spans="1:8" x14ac:dyDescent="0.2">
      <c r="A23" s="63">
        <v>1132</v>
      </c>
      <c r="B23" s="61" t="s">
        <v>242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8" x14ac:dyDescent="0.2">
      <c r="A24" s="63">
        <v>1133</v>
      </c>
      <c r="B24" s="61" t="s">
        <v>243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8" x14ac:dyDescent="0.2">
      <c r="A25" s="63">
        <v>1134</v>
      </c>
      <c r="B25" s="61" t="s">
        <v>244</v>
      </c>
      <c r="C25" s="65">
        <v>40878479.950000003</v>
      </c>
      <c r="D25" s="65">
        <v>40878479.950000003</v>
      </c>
      <c r="E25" s="65">
        <v>0</v>
      </c>
      <c r="F25" s="65">
        <v>0</v>
      </c>
      <c r="G25" s="65">
        <v>0</v>
      </c>
    </row>
    <row r="26" spans="1:8" x14ac:dyDescent="0.2">
      <c r="A26" s="63">
        <v>1139</v>
      </c>
      <c r="B26" s="61" t="s">
        <v>245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8" spans="1:8" x14ac:dyDescent="0.2">
      <c r="A28" s="60" t="s">
        <v>627</v>
      </c>
      <c r="B28" s="60"/>
      <c r="C28" s="60"/>
      <c r="D28" s="60"/>
      <c r="E28" s="60"/>
      <c r="F28" s="60"/>
      <c r="G28" s="60"/>
      <c r="H28" s="60"/>
    </row>
    <row r="29" spans="1:8" x14ac:dyDescent="0.2">
      <c r="A29" s="62" t="s">
        <v>180</v>
      </c>
      <c r="B29" s="62" t="s">
        <v>177</v>
      </c>
      <c r="C29" s="62" t="s">
        <v>178</v>
      </c>
      <c r="D29" s="62" t="s">
        <v>190</v>
      </c>
      <c r="E29" s="62" t="s">
        <v>189</v>
      </c>
      <c r="F29" s="62" t="s">
        <v>246</v>
      </c>
      <c r="G29" s="62" t="s">
        <v>192</v>
      </c>
      <c r="H29" s="62"/>
    </row>
    <row r="30" spans="1:8" x14ac:dyDescent="0.2">
      <c r="A30" s="63">
        <v>1140</v>
      </c>
      <c r="B30" s="61" t="s">
        <v>247</v>
      </c>
      <c r="C30" s="65">
        <v>0</v>
      </c>
    </row>
    <row r="31" spans="1:8" x14ac:dyDescent="0.2">
      <c r="A31" s="63">
        <v>1141</v>
      </c>
      <c r="B31" s="61" t="s">
        <v>248</v>
      </c>
      <c r="C31" s="65">
        <v>0</v>
      </c>
    </row>
    <row r="32" spans="1:8" x14ac:dyDescent="0.2">
      <c r="A32" s="63">
        <v>1142</v>
      </c>
      <c r="B32" s="61" t="s">
        <v>249</v>
      </c>
      <c r="C32" s="65">
        <v>0</v>
      </c>
    </row>
    <row r="33" spans="1:8" x14ac:dyDescent="0.2">
      <c r="A33" s="63">
        <v>1143</v>
      </c>
      <c r="B33" s="61" t="s">
        <v>250</v>
      </c>
      <c r="C33" s="65">
        <v>0</v>
      </c>
    </row>
    <row r="34" spans="1:8" x14ac:dyDescent="0.2">
      <c r="A34" s="63">
        <v>1144</v>
      </c>
      <c r="B34" s="61" t="s">
        <v>251</v>
      </c>
      <c r="C34" s="65">
        <v>0</v>
      </c>
    </row>
    <row r="35" spans="1:8" x14ac:dyDescent="0.2">
      <c r="A35" s="63">
        <v>1145</v>
      </c>
      <c r="B35" s="61" t="s">
        <v>252</v>
      </c>
      <c r="C35" s="65">
        <v>0</v>
      </c>
    </row>
    <row r="37" spans="1:8" x14ac:dyDescent="0.2">
      <c r="A37" s="60" t="s">
        <v>628</v>
      </c>
      <c r="B37" s="60"/>
      <c r="C37" s="60"/>
      <c r="D37" s="60"/>
      <c r="E37" s="60"/>
      <c r="F37" s="60"/>
      <c r="G37" s="60"/>
      <c r="H37" s="60"/>
    </row>
    <row r="38" spans="1:8" x14ac:dyDescent="0.2">
      <c r="A38" s="62" t="s">
        <v>180</v>
      </c>
      <c r="B38" s="62" t="s">
        <v>177</v>
      </c>
      <c r="C38" s="62" t="s">
        <v>178</v>
      </c>
      <c r="D38" s="62" t="s">
        <v>188</v>
      </c>
      <c r="E38" s="62" t="s">
        <v>191</v>
      </c>
      <c r="F38" s="62" t="s">
        <v>253</v>
      </c>
      <c r="G38" s="62"/>
      <c r="H38" s="62"/>
    </row>
    <row r="39" spans="1:8" x14ac:dyDescent="0.2">
      <c r="A39" s="63">
        <v>1150</v>
      </c>
      <c r="B39" s="61" t="s">
        <v>254</v>
      </c>
      <c r="C39" s="65">
        <v>0</v>
      </c>
    </row>
    <row r="40" spans="1:8" x14ac:dyDescent="0.2">
      <c r="A40" s="63">
        <v>1151</v>
      </c>
      <c r="B40" s="61" t="s">
        <v>255</v>
      </c>
      <c r="C40" s="137">
        <v>1669622.2600000002</v>
      </c>
      <c r="D40" s="61" t="s">
        <v>647</v>
      </c>
    </row>
    <row r="42" spans="1:8" x14ac:dyDescent="0.2">
      <c r="A42" s="60" t="s">
        <v>629</v>
      </c>
      <c r="B42" s="60"/>
      <c r="C42" s="60"/>
      <c r="D42" s="60"/>
      <c r="E42" s="60"/>
      <c r="F42" s="60"/>
      <c r="G42" s="60"/>
      <c r="H42" s="60"/>
    </row>
    <row r="43" spans="1:8" x14ac:dyDescent="0.2">
      <c r="A43" s="62" t="s">
        <v>180</v>
      </c>
      <c r="B43" s="62" t="s">
        <v>177</v>
      </c>
      <c r="C43" s="62" t="s">
        <v>178</v>
      </c>
      <c r="D43" s="62" t="s">
        <v>179</v>
      </c>
      <c r="E43" s="62" t="s">
        <v>238</v>
      </c>
      <c r="F43" s="62"/>
      <c r="G43" s="62"/>
      <c r="H43" s="62"/>
    </row>
    <row r="44" spans="1:8" x14ac:dyDescent="0.2">
      <c r="A44" s="63">
        <v>1213</v>
      </c>
      <c r="B44" s="61" t="s">
        <v>256</v>
      </c>
      <c r="C44" s="65">
        <v>600042013.76000011</v>
      </c>
    </row>
    <row r="46" spans="1:8" x14ac:dyDescent="0.2">
      <c r="A46" s="60" t="s">
        <v>630</v>
      </c>
      <c r="B46" s="60"/>
      <c r="C46" s="60"/>
      <c r="D46" s="60"/>
      <c r="E46" s="60"/>
      <c r="F46" s="60"/>
      <c r="G46" s="60"/>
      <c r="H46" s="60"/>
    </row>
    <row r="47" spans="1:8" x14ac:dyDescent="0.2">
      <c r="A47" s="62" t="s">
        <v>180</v>
      </c>
      <c r="B47" s="62" t="s">
        <v>177</v>
      </c>
      <c r="C47" s="62" t="s">
        <v>178</v>
      </c>
      <c r="D47" s="62"/>
      <c r="E47" s="62"/>
      <c r="F47" s="62"/>
      <c r="G47" s="62"/>
      <c r="H47" s="62"/>
    </row>
    <row r="48" spans="1:8" x14ac:dyDescent="0.2">
      <c r="A48" s="63">
        <v>1214</v>
      </c>
      <c r="B48" s="61" t="s">
        <v>257</v>
      </c>
      <c r="C48" s="65">
        <v>26418828.890000001</v>
      </c>
    </row>
    <row r="50" spans="1:9" x14ac:dyDescent="0.2">
      <c r="A50" s="60" t="s">
        <v>631</v>
      </c>
      <c r="B50" s="60"/>
      <c r="C50" s="60"/>
      <c r="D50" s="60"/>
      <c r="E50" s="60"/>
      <c r="F50" s="60"/>
      <c r="G50" s="60"/>
      <c r="H50" s="60"/>
      <c r="I50" s="60"/>
    </row>
    <row r="51" spans="1:9" x14ac:dyDescent="0.2">
      <c r="A51" s="62" t="s">
        <v>180</v>
      </c>
      <c r="B51" s="62" t="s">
        <v>177</v>
      </c>
      <c r="C51" s="62" t="s">
        <v>178</v>
      </c>
      <c r="D51" s="62" t="s">
        <v>193</v>
      </c>
      <c r="E51" s="62" t="s">
        <v>194</v>
      </c>
      <c r="F51" s="62" t="s">
        <v>188</v>
      </c>
      <c r="G51" s="62" t="s">
        <v>258</v>
      </c>
      <c r="H51" s="62" t="s">
        <v>195</v>
      </c>
      <c r="I51" s="62" t="s">
        <v>259</v>
      </c>
    </row>
    <row r="52" spans="1:9" x14ac:dyDescent="0.2">
      <c r="A52" s="63">
        <v>1230</v>
      </c>
      <c r="B52" s="61" t="s">
        <v>260</v>
      </c>
      <c r="C52" s="138">
        <f>+SUM(C53:C59)</f>
        <v>6002577763.2800007</v>
      </c>
      <c r="D52" s="138">
        <f>+SUM(D53:D59)</f>
        <v>112240967.88</v>
      </c>
      <c r="E52" s="138">
        <f>+SUM(E53:E59)</f>
        <v>-585324272.62000012</v>
      </c>
      <c r="F52" s="139"/>
    </row>
    <row r="53" spans="1:9" x14ac:dyDescent="0.2">
      <c r="A53" s="63">
        <v>1231</v>
      </c>
      <c r="B53" s="61" t="s">
        <v>261</v>
      </c>
      <c r="C53" s="140">
        <v>2146629309.9100001</v>
      </c>
      <c r="D53" s="140"/>
      <c r="E53" s="140">
        <v>0</v>
      </c>
      <c r="F53" s="139"/>
    </row>
    <row r="54" spans="1:9" x14ac:dyDescent="0.2">
      <c r="A54" s="63">
        <v>1232</v>
      </c>
      <c r="B54" s="61" t="s">
        <v>262</v>
      </c>
      <c r="C54" s="140">
        <v>6924096</v>
      </c>
      <c r="D54" s="140">
        <v>167258.28</v>
      </c>
      <c r="E54" s="140">
        <v>-523183.11</v>
      </c>
      <c r="F54" s="139" t="s">
        <v>648</v>
      </c>
      <c r="G54" s="61">
        <v>2</v>
      </c>
    </row>
    <row r="55" spans="1:9" x14ac:dyDescent="0.2">
      <c r="A55" s="63">
        <v>1233</v>
      </c>
      <c r="B55" s="61" t="s">
        <v>263</v>
      </c>
      <c r="C55" s="140">
        <v>3045660432.8600001</v>
      </c>
      <c r="D55" s="140">
        <v>112073709.59999999</v>
      </c>
      <c r="E55" s="140">
        <v>-538474774.95000005</v>
      </c>
      <c r="F55" s="139" t="s">
        <v>648</v>
      </c>
      <c r="G55" s="61">
        <v>3.3</v>
      </c>
    </row>
    <row r="56" spans="1:9" x14ac:dyDescent="0.2">
      <c r="A56" s="63">
        <v>1234</v>
      </c>
      <c r="B56" s="61" t="s">
        <v>264</v>
      </c>
      <c r="C56" s="140">
        <v>420601255.06999999</v>
      </c>
      <c r="D56" s="140"/>
      <c r="E56" s="140">
        <v>-46326314.560000002</v>
      </c>
      <c r="F56" s="139" t="s">
        <v>648</v>
      </c>
      <c r="G56" s="61">
        <v>4</v>
      </c>
    </row>
    <row r="57" spans="1:9" x14ac:dyDescent="0.2">
      <c r="A57" s="63">
        <v>1235</v>
      </c>
      <c r="B57" s="61" t="s">
        <v>265</v>
      </c>
      <c r="C57" s="140">
        <v>0</v>
      </c>
      <c r="D57" s="140"/>
      <c r="E57" s="140">
        <v>0</v>
      </c>
      <c r="F57" s="139"/>
    </row>
    <row r="58" spans="1:9" x14ac:dyDescent="0.2">
      <c r="A58" s="63">
        <v>1236</v>
      </c>
      <c r="B58" s="61" t="s">
        <v>266</v>
      </c>
      <c r="C58" s="140">
        <v>382762669.44000006</v>
      </c>
      <c r="D58" s="140"/>
      <c r="E58" s="140">
        <v>0</v>
      </c>
      <c r="F58" s="139"/>
    </row>
    <row r="59" spans="1:9" x14ac:dyDescent="0.2">
      <c r="A59" s="63">
        <v>1239</v>
      </c>
      <c r="B59" s="61" t="s">
        <v>267</v>
      </c>
      <c r="C59" s="140">
        <v>0</v>
      </c>
      <c r="D59" s="140"/>
      <c r="E59" s="140">
        <v>0</v>
      </c>
      <c r="F59" s="139"/>
    </row>
    <row r="60" spans="1:9" x14ac:dyDescent="0.2">
      <c r="A60" s="63">
        <v>1240</v>
      </c>
      <c r="B60" s="61" t="s">
        <v>268</v>
      </c>
      <c r="C60" s="138">
        <f>+SUM(C61:C68)</f>
        <v>1999583690.0799999</v>
      </c>
      <c r="D60" s="138">
        <f>+SUM(D61:D68)</f>
        <v>144248605.97</v>
      </c>
      <c r="E60" s="138">
        <f>+SUM(E61:E68)</f>
        <v>-1632258579.4200003</v>
      </c>
      <c r="F60" s="139"/>
    </row>
    <row r="61" spans="1:9" x14ac:dyDescent="0.2">
      <c r="A61" s="63">
        <v>1241</v>
      </c>
      <c r="B61" s="61" t="s">
        <v>269</v>
      </c>
      <c r="C61" s="140">
        <v>822245910.03000009</v>
      </c>
      <c r="D61" s="140">
        <v>55771974.090000004</v>
      </c>
      <c r="E61" s="140">
        <v>-731036291.50999999</v>
      </c>
      <c r="F61" s="139" t="s">
        <v>648</v>
      </c>
      <c r="G61" s="61" t="s">
        <v>649</v>
      </c>
    </row>
    <row r="62" spans="1:9" x14ac:dyDescent="0.2">
      <c r="A62" s="63">
        <v>1242</v>
      </c>
      <c r="B62" s="61" t="s">
        <v>270</v>
      </c>
      <c r="C62" s="140">
        <v>240276361.48000005</v>
      </c>
      <c r="D62" s="140">
        <v>10691326.129999999</v>
      </c>
      <c r="E62" s="140">
        <v>-169826727.86000001</v>
      </c>
      <c r="F62" s="139" t="s">
        <v>648</v>
      </c>
      <c r="G62" s="61" t="s">
        <v>649</v>
      </c>
    </row>
    <row r="63" spans="1:9" x14ac:dyDescent="0.2">
      <c r="A63" s="63">
        <v>1243</v>
      </c>
      <c r="B63" s="61" t="s">
        <v>271</v>
      </c>
      <c r="C63" s="140">
        <v>612740390.27999985</v>
      </c>
      <c r="D63" s="140">
        <v>48906393.57</v>
      </c>
      <c r="E63" s="140">
        <v>-477271469.74000001</v>
      </c>
      <c r="F63" s="139" t="s">
        <v>648</v>
      </c>
      <c r="G63" s="61">
        <v>20</v>
      </c>
    </row>
    <row r="64" spans="1:9" x14ac:dyDescent="0.2">
      <c r="A64" s="63">
        <v>1244</v>
      </c>
      <c r="B64" s="61" t="s">
        <v>272</v>
      </c>
      <c r="C64" s="140">
        <v>135274664.55999997</v>
      </c>
      <c r="D64" s="140">
        <v>12262934.310000001</v>
      </c>
      <c r="E64" s="140">
        <v>-102800489.15999998</v>
      </c>
      <c r="F64" s="139" t="s">
        <v>648</v>
      </c>
      <c r="G64" s="61">
        <v>20</v>
      </c>
    </row>
    <row r="65" spans="1:9" x14ac:dyDescent="0.2">
      <c r="A65" s="63">
        <v>1245</v>
      </c>
      <c r="B65" s="61" t="s">
        <v>273</v>
      </c>
      <c r="C65" s="140">
        <v>0</v>
      </c>
      <c r="D65" s="140"/>
      <c r="E65" s="140">
        <v>0</v>
      </c>
      <c r="F65" s="139"/>
    </row>
    <row r="66" spans="1:9" x14ac:dyDescent="0.2">
      <c r="A66" s="63">
        <v>1246</v>
      </c>
      <c r="B66" s="61" t="s">
        <v>274</v>
      </c>
      <c r="C66" s="140">
        <v>186806128.57000002</v>
      </c>
      <c r="D66" s="140">
        <v>16594749.870000001</v>
      </c>
      <c r="E66" s="140">
        <v>-150453274.16</v>
      </c>
      <c r="F66" s="139" t="s">
        <v>648</v>
      </c>
      <c r="G66" s="61">
        <v>10</v>
      </c>
    </row>
    <row r="67" spans="1:9" x14ac:dyDescent="0.2">
      <c r="A67" s="63">
        <v>1247</v>
      </c>
      <c r="B67" s="61" t="s">
        <v>275</v>
      </c>
      <c r="C67" s="140">
        <v>2132295.16</v>
      </c>
      <c r="D67" s="140"/>
      <c r="E67" s="140">
        <v>-803104.25</v>
      </c>
      <c r="F67" s="139" t="s">
        <v>648</v>
      </c>
    </row>
    <row r="68" spans="1:9" x14ac:dyDescent="0.2">
      <c r="A68" s="63">
        <v>1248</v>
      </c>
      <c r="B68" s="61" t="s">
        <v>276</v>
      </c>
      <c r="C68" s="140">
        <v>107940</v>
      </c>
      <c r="D68" s="140">
        <v>21228</v>
      </c>
      <c r="E68" s="140">
        <v>-67222.740000000005</v>
      </c>
      <c r="F68" s="139" t="s">
        <v>648</v>
      </c>
      <c r="G68" s="61">
        <v>20</v>
      </c>
    </row>
    <row r="70" spans="1:9" x14ac:dyDescent="0.2">
      <c r="A70" s="60" t="s">
        <v>632</v>
      </c>
      <c r="B70" s="60"/>
      <c r="C70" s="60"/>
      <c r="D70" s="60"/>
      <c r="E70" s="60"/>
      <c r="F70" s="60"/>
      <c r="G70" s="60"/>
      <c r="H70" s="60"/>
      <c r="I70" s="60"/>
    </row>
    <row r="71" spans="1:9" x14ac:dyDescent="0.2">
      <c r="A71" s="62" t="s">
        <v>180</v>
      </c>
      <c r="B71" s="62" t="s">
        <v>177</v>
      </c>
      <c r="C71" s="62" t="s">
        <v>178</v>
      </c>
      <c r="D71" s="62" t="s">
        <v>196</v>
      </c>
      <c r="E71" s="62" t="s">
        <v>277</v>
      </c>
      <c r="F71" s="62" t="s">
        <v>188</v>
      </c>
      <c r="G71" s="62" t="s">
        <v>258</v>
      </c>
      <c r="H71" s="62" t="s">
        <v>195</v>
      </c>
      <c r="I71" s="62" t="s">
        <v>259</v>
      </c>
    </row>
    <row r="72" spans="1:9" x14ac:dyDescent="0.2">
      <c r="A72" s="63">
        <v>1250</v>
      </c>
      <c r="B72" s="61" t="s">
        <v>278</v>
      </c>
      <c r="C72" s="138">
        <f>+SUM(C73:C77)</f>
        <v>92248987.310000002</v>
      </c>
      <c r="D72" s="138">
        <f>+SUM(D73:D77)</f>
        <v>1265718.6600000001</v>
      </c>
      <c r="E72" s="138">
        <f>+SUM(E73:E77)</f>
        <v>-2262636.3199999998</v>
      </c>
    </row>
    <row r="73" spans="1:9" x14ac:dyDescent="0.2">
      <c r="A73" s="63">
        <v>1251</v>
      </c>
      <c r="B73" s="61" t="s">
        <v>279</v>
      </c>
      <c r="C73" s="140">
        <v>79702798.930000007</v>
      </c>
      <c r="D73" s="140">
        <v>600414.77</v>
      </c>
      <c r="E73" s="140">
        <v>-1159068.8400000001</v>
      </c>
      <c r="F73" s="61" t="s">
        <v>648</v>
      </c>
    </row>
    <row r="74" spans="1:9" x14ac:dyDescent="0.2">
      <c r="A74" s="63">
        <v>1252</v>
      </c>
      <c r="B74" s="61" t="s">
        <v>280</v>
      </c>
      <c r="C74" s="140">
        <v>8260</v>
      </c>
      <c r="D74" s="140">
        <v>531</v>
      </c>
      <c r="E74" s="140">
        <v>-1357</v>
      </c>
      <c r="F74" s="61" t="s">
        <v>648</v>
      </c>
    </row>
    <row r="75" spans="1:9" x14ac:dyDescent="0.2">
      <c r="A75" s="63">
        <v>1253</v>
      </c>
      <c r="B75" s="61" t="s">
        <v>281</v>
      </c>
      <c r="C75" s="140">
        <v>0</v>
      </c>
      <c r="D75" s="140">
        <v>0</v>
      </c>
      <c r="E75" s="140">
        <v>0</v>
      </c>
    </row>
    <row r="76" spans="1:9" x14ac:dyDescent="0.2">
      <c r="A76" s="63">
        <v>1254</v>
      </c>
      <c r="B76" s="61" t="s">
        <v>282</v>
      </c>
      <c r="C76" s="140">
        <v>12532938.380000001</v>
      </c>
      <c r="D76" s="140">
        <v>664456.06000000006</v>
      </c>
      <c r="E76" s="140">
        <v>-1101339.21</v>
      </c>
      <c r="F76" s="61" t="s">
        <v>648</v>
      </c>
    </row>
    <row r="77" spans="1:9" x14ac:dyDescent="0.2">
      <c r="A77" s="63">
        <v>1259</v>
      </c>
      <c r="B77" s="61" t="s">
        <v>283</v>
      </c>
      <c r="C77" s="140">
        <v>4990</v>
      </c>
      <c r="D77" s="140">
        <v>316.83</v>
      </c>
      <c r="E77" s="140">
        <v>-871.27</v>
      </c>
      <c r="F77" s="61" t="s">
        <v>648</v>
      </c>
    </row>
    <row r="78" spans="1:9" x14ac:dyDescent="0.2">
      <c r="A78" s="63">
        <v>1270</v>
      </c>
      <c r="B78" s="61" t="s">
        <v>284</v>
      </c>
      <c r="C78" s="138">
        <f>+SUM(C79:C84)</f>
        <v>0</v>
      </c>
      <c r="D78" s="138">
        <f>+SUM(D79:D84)</f>
        <v>0</v>
      </c>
      <c r="E78" s="138">
        <f>+SUM(E79:E84)</f>
        <v>0</v>
      </c>
    </row>
    <row r="79" spans="1:9" x14ac:dyDescent="0.2">
      <c r="A79" s="63">
        <v>1271</v>
      </c>
      <c r="B79" s="61" t="s">
        <v>285</v>
      </c>
      <c r="C79" s="140">
        <v>0</v>
      </c>
      <c r="D79" s="140">
        <v>0</v>
      </c>
      <c r="E79" s="140">
        <v>0</v>
      </c>
    </row>
    <row r="80" spans="1:9" x14ac:dyDescent="0.2">
      <c r="A80" s="63">
        <v>1272</v>
      </c>
      <c r="B80" s="61" t="s">
        <v>286</v>
      </c>
      <c r="C80" s="140">
        <v>0</v>
      </c>
      <c r="D80" s="140">
        <v>0</v>
      </c>
      <c r="E80" s="140">
        <v>0</v>
      </c>
    </row>
    <row r="81" spans="1:8" x14ac:dyDescent="0.2">
      <c r="A81" s="63">
        <v>1273</v>
      </c>
      <c r="B81" s="61" t="s">
        <v>287</v>
      </c>
      <c r="C81" s="140">
        <v>0</v>
      </c>
      <c r="D81" s="140">
        <v>0</v>
      </c>
      <c r="E81" s="140">
        <v>0</v>
      </c>
    </row>
    <row r="82" spans="1:8" x14ac:dyDescent="0.2">
      <c r="A82" s="63">
        <v>1274</v>
      </c>
      <c r="B82" s="61" t="s">
        <v>288</v>
      </c>
      <c r="C82" s="140">
        <v>0</v>
      </c>
      <c r="D82" s="65">
        <v>0</v>
      </c>
      <c r="E82" s="65">
        <v>0</v>
      </c>
    </row>
    <row r="83" spans="1:8" x14ac:dyDescent="0.2">
      <c r="A83" s="63">
        <v>1275</v>
      </c>
      <c r="B83" s="61" t="s">
        <v>289</v>
      </c>
      <c r="C83" s="140">
        <v>0</v>
      </c>
      <c r="D83" s="65">
        <v>0</v>
      </c>
      <c r="E83" s="65">
        <v>0</v>
      </c>
    </row>
    <row r="84" spans="1:8" x14ac:dyDescent="0.2">
      <c r="A84" s="63">
        <v>1279</v>
      </c>
      <c r="B84" s="61" t="s">
        <v>290</v>
      </c>
      <c r="C84" s="140">
        <v>0</v>
      </c>
      <c r="D84" s="65">
        <v>0</v>
      </c>
      <c r="E84" s="65">
        <v>0</v>
      </c>
    </row>
    <row r="86" spans="1:8" x14ac:dyDescent="0.2">
      <c r="A86" s="60" t="s">
        <v>633</v>
      </c>
      <c r="B86" s="60"/>
      <c r="C86" s="60"/>
      <c r="D86" s="60"/>
      <c r="E86" s="60"/>
      <c r="F86" s="60"/>
      <c r="G86" s="60"/>
      <c r="H86" s="60"/>
    </row>
    <row r="87" spans="1:8" x14ac:dyDescent="0.2">
      <c r="A87" s="62" t="s">
        <v>180</v>
      </c>
      <c r="B87" s="62" t="s">
        <v>177</v>
      </c>
      <c r="C87" s="62" t="s">
        <v>178</v>
      </c>
      <c r="D87" s="62" t="s">
        <v>291</v>
      </c>
      <c r="E87" s="62"/>
      <c r="F87" s="62"/>
      <c r="G87" s="62"/>
      <c r="H87" s="62"/>
    </row>
    <row r="88" spans="1:8" x14ac:dyDescent="0.2">
      <c r="A88" s="63">
        <v>1160</v>
      </c>
      <c r="B88" s="61" t="s">
        <v>292</v>
      </c>
      <c r="C88" s="65">
        <v>0</v>
      </c>
    </row>
    <row r="89" spans="1:8" x14ac:dyDescent="0.2">
      <c r="A89" s="63">
        <v>1161</v>
      </c>
      <c r="B89" s="61" t="s">
        <v>293</v>
      </c>
      <c r="C89" s="65">
        <v>-10750989.49</v>
      </c>
    </row>
    <row r="90" spans="1:8" x14ac:dyDescent="0.2">
      <c r="A90" s="63">
        <v>1162</v>
      </c>
      <c r="B90" s="61" t="s">
        <v>294</v>
      </c>
      <c r="C90" s="65">
        <v>0</v>
      </c>
    </row>
    <row r="92" spans="1:8" x14ac:dyDescent="0.2">
      <c r="A92" s="60" t="s">
        <v>634</v>
      </c>
      <c r="B92" s="60"/>
      <c r="C92" s="60"/>
      <c r="D92" s="60"/>
      <c r="E92" s="60"/>
      <c r="F92" s="60"/>
      <c r="G92" s="60"/>
      <c r="H92" s="60"/>
    </row>
    <row r="93" spans="1:8" x14ac:dyDescent="0.2">
      <c r="A93" s="62" t="s">
        <v>180</v>
      </c>
      <c r="B93" s="62" t="s">
        <v>177</v>
      </c>
      <c r="C93" s="62" t="s">
        <v>178</v>
      </c>
      <c r="D93" s="62" t="s">
        <v>238</v>
      </c>
      <c r="E93" s="62"/>
      <c r="F93" s="62"/>
      <c r="G93" s="62"/>
      <c r="H93" s="62"/>
    </row>
    <row r="94" spans="1:8" x14ac:dyDescent="0.2">
      <c r="A94" s="63">
        <v>1290</v>
      </c>
      <c r="B94" s="61" t="s">
        <v>295</v>
      </c>
      <c r="C94" s="65">
        <v>0</v>
      </c>
    </row>
    <row r="95" spans="1:8" x14ac:dyDescent="0.2">
      <c r="A95" s="63">
        <v>1291</v>
      </c>
      <c r="B95" s="61" t="s">
        <v>296</v>
      </c>
      <c r="C95" s="65">
        <v>0</v>
      </c>
    </row>
    <row r="96" spans="1:8" x14ac:dyDescent="0.2">
      <c r="A96" s="63">
        <v>1292</v>
      </c>
      <c r="B96" s="61" t="s">
        <v>297</v>
      </c>
      <c r="C96" s="65">
        <v>0</v>
      </c>
    </row>
    <row r="97" spans="1:10" x14ac:dyDescent="0.2">
      <c r="A97" s="63">
        <v>1293</v>
      </c>
      <c r="B97" s="61" t="s">
        <v>298</v>
      </c>
      <c r="C97" s="65">
        <v>0</v>
      </c>
    </row>
    <row r="99" spans="1:10" x14ac:dyDescent="0.2">
      <c r="A99" s="60" t="s">
        <v>635</v>
      </c>
      <c r="B99" s="60"/>
      <c r="C99" s="60"/>
      <c r="D99" s="60"/>
      <c r="E99" s="60"/>
      <c r="F99" s="60"/>
      <c r="G99" s="60"/>
      <c r="H99" s="60"/>
    </row>
    <row r="100" spans="1:10" x14ac:dyDescent="0.2">
      <c r="A100" s="62" t="s">
        <v>180</v>
      </c>
      <c r="B100" s="62" t="s">
        <v>177</v>
      </c>
      <c r="C100" s="62" t="s">
        <v>178</v>
      </c>
      <c r="D100" s="62" t="s">
        <v>234</v>
      </c>
      <c r="E100" s="62" t="s">
        <v>235</v>
      </c>
      <c r="F100" s="62" t="s">
        <v>236</v>
      </c>
      <c r="G100" s="62" t="s">
        <v>299</v>
      </c>
      <c r="H100" s="62" t="s">
        <v>300</v>
      </c>
    </row>
    <row r="101" spans="1:10" x14ac:dyDescent="0.2">
      <c r="A101" s="63">
        <v>2110</v>
      </c>
      <c r="B101" s="61" t="s">
        <v>301</v>
      </c>
      <c r="C101" s="141">
        <f>+SUM(C102:C110)</f>
        <v>131284641.22</v>
      </c>
      <c r="D101" s="141">
        <f>+SUM(D102:D110)</f>
        <v>131284641.22</v>
      </c>
      <c r="E101" s="65">
        <v>0</v>
      </c>
      <c r="F101" s="65">
        <v>0</v>
      </c>
      <c r="G101" s="65">
        <v>0</v>
      </c>
    </row>
    <row r="102" spans="1:10" x14ac:dyDescent="0.2">
      <c r="A102" s="63">
        <v>2111</v>
      </c>
      <c r="B102" s="61" t="s">
        <v>302</v>
      </c>
      <c r="C102" s="65">
        <v>14975614.799999999</v>
      </c>
      <c r="D102" s="65">
        <v>14975614.799999999</v>
      </c>
      <c r="E102" s="65">
        <v>0</v>
      </c>
      <c r="F102" s="65">
        <v>0</v>
      </c>
      <c r="G102" s="65">
        <v>0</v>
      </c>
      <c r="J102" s="65"/>
    </row>
    <row r="103" spans="1:10" x14ac:dyDescent="0.2">
      <c r="A103" s="63">
        <v>2112</v>
      </c>
      <c r="B103" s="61" t="s">
        <v>303</v>
      </c>
      <c r="C103" s="65">
        <v>44643040.020000003</v>
      </c>
      <c r="D103" s="65">
        <v>44643040.020000003</v>
      </c>
      <c r="E103" s="65">
        <v>0</v>
      </c>
      <c r="F103" s="65">
        <v>0</v>
      </c>
      <c r="G103" s="65">
        <v>0</v>
      </c>
      <c r="J103" s="65"/>
    </row>
    <row r="104" spans="1:10" x14ac:dyDescent="0.2">
      <c r="A104" s="63">
        <v>2113</v>
      </c>
      <c r="B104" s="61" t="s">
        <v>304</v>
      </c>
      <c r="C104" s="65">
        <v>7713015.0700000003</v>
      </c>
      <c r="D104" s="65">
        <v>7713015.0700000003</v>
      </c>
      <c r="E104" s="65">
        <v>0</v>
      </c>
      <c r="F104" s="65">
        <v>0</v>
      </c>
      <c r="G104" s="65">
        <v>0</v>
      </c>
      <c r="J104" s="65"/>
    </row>
    <row r="105" spans="1:10" x14ac:dyDescent="0.2">
      <c r="A105" s="63">
        <v>2114</v>
      </c>
      <c r="B105" s="61" t="s">
        <v>305</v>
      </c>
      <c r="C105" s="65">
        <v>0</v>
      </c>
      <c r="D105" s="65">
        <v>0</v>
      </c>
      <c r="E105" s="65">
        <v>0</v>
      </c>
      <c r="F105" s="65">
        <v>0</v>
      </c>
      <c r="G105" s="65">
        <v>0</v>
      </c>
      <c r="J105" s="65"/>
    </row>
    <row r="106" spans="1:10" x14ac:dyDescent="0.2">
      <c r="A106" s="63">
        <v>2115</v>
      </c>
      <c r="B106" s="61" t="s">
        <v>306</v>
      </c>
      <c r="C106" s="65">
        <v>-332787.57999999996</v>
      </c>
      <c r="D106" s="65">
        <v>-332787.57999999996</v>
      </c>
      <c r="E106" s="65">
        <v>0</v>
      </c>
      <c r="F106" s="65">
        <v>0</v>
      </c>
      <c r="G106" s="65">
        <v>0</v>
      </c>
      <c r="J106" s="65"/>
    </row>
    <row r="107" spans="1:10" x14ac:dyDescent="0.2">
      <c r="A107" s="63">
        <v>2116</v>
      </c>
      <c r="B107" s="61" t="s">
        <v>307</v>
      </c>
      <c r="C107" s="65">
        <v>0</v>
      </c>
      <c r="D107" s="65">
        <v>0</v>
      </c>
      <c r="E107" s="65">
        <v>0</v>
      </c>
      <c r="F107" s="65">
        <v>0</v>
      </c>
      <c r="G107" s="65">
        <v>0</v>
      </c>
      <c r="J107" s="65"/>
    </row>
    <row r="108" spans="1:10" x14ac:dyDescent="0.2">
      <c r="A108" s="63">
        <v>2117</v>
      </c>
      <c r="B108" s="61" t="s">
        <v>308</v>
      </c>
      <c r="C108" s="65">
        <v>53100719.910000004</v>
      </c>
      <c r="D108" s="65">
        <v>53100719.910000004</v>
      </c>
      <c r="E108" s="65">
        <v>0</v>
      </c>
      <c r="F108" s="65">
        <v>0</v>
      </c>
      <c r="G108" s="65">
        <v>0</v>
      </c>
      <c r="J108" s="65"/>
    </row>
    <row r="109" spans="1:10" x14ac:dyDescent="0.2">
      <c r="A109" s="63">
        <v>2118</v>
      </c>
      <c r="B109" s="61" t="s">
        <v>309</v>
      </c>
      <c r="C109" s="65">
        <v>10263308.729999999</v>
      </c>
      <c r="D109" s="65">
        <v>10263308.729999999</v>
      </c>
      <c r="E109" s="65">
        <v>0</v>
      </c>
      <c r="F109" s="65">
        <v>0</v>
      </c>
      <c r="G109" s="65">
        <v>0</v>
      </c>
      <c r="J109" s="65"/>
    </row>
    <row r="110" spans="1:10" x14ac:dyDescent="0.2">
      <c r="A110" s="63">
        <v>2119</v>
      </c>
      <c r="B110" s="61" t="s">
        <v>310</v>
      </c>
      <c r="C110" s="65">
        <v>921730.27</v>
      </c>
      <c r="D110" s="65">
        <v>921730.27</v>
      </c>
      <c r="E110" s="65">
        <v>0</v>
      </c>
      <c r="F110" s="65">
        <v>0</v>
      </c>
      <c r="G110" s="65">
        <v>0</v>
      </c>
      <c r="J110" s="65"/>
    </row>
    <row r="111" spans="1:10" x14ac:dyDescent="0.2">
      <c r="A111" s="63">
        <v>2120</v>
      </c>
      <c r="B111" s="61" t="s">
        <v>311</v>
      </c>
      <c r="C111" s="141">
        <f>+SUM(C112:C114)</f>
        <v>55000</v>
      </c>
      <c r="D111" s="141">
        <f>+SUM(D112:D114)</f>
        <v>55000</v>
      </c>
      <c r="E111" s="65">
        <v>0</v>
      </c>
      <c r="F111" s="65">
        <v>0</v>
      </c>
      <c r="G111" s="65">
        <v>0</v>
      </c>
    </row>
    <row r="112" spans="1:10" x14ac:dyDescent="0.2">
      <c r="A112" s="63">
        <v>2121</v>
      </c>
      <c r="B112" s="61" t="s">
        <v>312</v>
      </c>
      <c r="C112" s="65">
        <v>55000</v>
      </c>
      <c r="D112" s="65">
        <v>55000</v>
      </c>
      <c r="E112" s="65">
        <v>0</v>
      </c>
      <c r="F112" s="65">
        <v>0</v>
      </c>
      <c r="G112" s="65">
        <v>0</v>
      </c>
      <c r="J112" s="65"/>
    </row>
    <row r="113" spans="1:10" x14ac:dyDescent="0.2">
      <c r="A113" s="63">
        <v>2122</v>
      </c>
      <c r="B113" s="61" t="s">
        <v>313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  <c r="J113" s="65"/>
    </row>
    <row r="114" spans="1:10" x14ac:dyDescent="0.2">
      <c r="A114" s="63">
        <v>2129</v>
      </c>
      <c r="B114" s="61" t="s">
        <v>314</v>
      </c>
      <c r="C114" s="65">
        <v>0</v>
      </c>
      <c r="D114" s="65">
        <v>0</v>
      </c>
      <c r="E114" s="65">
        <v>0</v>
      </c>
      <c r="F114" s="65">
        <v>0</v>
      </c>
      <c r="G114" s="65">
        <v>0</v>
      </c>
      <c r="J114" s="65"/>
    </row>
    <row r="116" spans="1:10" x14ac:dyDescent="0.2">
      <c r="A116" s="60" t="s">
        <v>636</v>
      </c>
      <c r="B116" s="60"/>
      <c r="C116" s="60"/>
      <c r="D116" s="60"/>
      <c r="E116" s="60"/>
      <c r="F116" s="60"/>
      <c r="G116" s="60"/>
      <c r="H116" s="60"/>
    </row>
    <row r="117" spans="1:10" x14ac:dyDescent="0.2">
      <c r="A117" s="62" t="s">
        <v>180</v>
      </c>
      <c r="B117" s="62" t="s">
        <v>177</v>
      </c>
      <c r="C117" s="62" t="s">
        <v>178</v>
      </c>
      <c r="D117" s="62" t="s">
        <v>181</v>
      </c>
      <c r="E117" s="62" t="s">
        <v>238</v>
      </c>
      <c r="F117" s="62"/>
      <c r="G117" s="62"/>
      <c r="H117" s="62"/>
    </row>
    <row r="118" spans="1:10" x14ac:dyDescent="0.2">
      <c r="A118" s="63">
        <v>2160</v>
      </c>
      <c r="B118" s="61" t="s">
        <v>315</v>
      </c>
      <c r="C118" s="141">
        <f>+SUM(C119:C124)</f>
        <v>1100601.04</v>
      </c>
    </row>
    <row r="119" spans="1:10" x14ac:dyDescent="0.2">
      <c r="A119" s="63">
        <v>2161</v>
      </c>
      <c r="B119" s="61" t="s">
        <v>316</v>
      </c>
      <c r="C119" s="65">
        <v>0</v>
      </c>
    </row>
    <row r="120" spans="1:10" x14ac:dyDescent="0.2">
      <c r="A120" s="63">
        <v>2162</v>
      </c>
      <c r="B120" s="61" t="s">
        <v>317</v>
      </c>
      <c r="C120" s="65">
        <v>409361.04</v>
      </c>
    </row>
    <row r="121" spans="1:10" x14ac:dyDescent="0.2">
      <c r="A121" s="63">
        <v>2163</v>
      </c>
      <c r="B121" s="61" t="s">
        <v>318</v>
      </c>
      <c r="C121" s="65">
        <v>0</v>
      </c>
    </row>
    <row r="122" spans="1:10" x14ac:dyDescent="0.2">
      <c r="A122" s="63">
        <v>2164</v>
      </c>
      <c r="B122" s="61" t="s">
        <v>319</v>
      </c>
      <c r="C122" s="65">
        <v>0</v>
      </c>
    </row>
    <row r="123" spans="1:10" x14ac:dyDescent="0.2">
      <c r="A123" s="63">
        <v>2165</v>
      </c>
      <c r="B123" s="61" t="s">
        <v>320</v>
      </c>
      <c r="C123" s="65">
        <v>691240</v>
      </c>
    </row>
    <row r="124" spans="1:10" x14ac:dyDescent="0.2">
      <c r="A124" s="63">
        <v>2166</v>
      </c>
      <c r="B124" s="61" t="s">
        <v>321</v>
      </c>
      <c r="C124" s="65">
        <v>0</v>
      </c>
    </row>
    <row r="125" spans="1:10" x14ac:dyDescent="0.2">
      <c r="A125" s="63">
        <v>2250</v>
      </c>
      <c r="B125" s="61" t="s">
        <v>322</v>
      </c>
      <c r="C125" s="141">
        <f>+SUM(C126:C131)</f>
        <v>0</v>
      </c>
    </row>
    <row r="126" spans="1:10" x14ac:dyDescent="0.2">
      <c r="A126" s="63">
        <v>2251</v>
      </c>
      <c r="B126" s="61" t="s">
        <v>323</v>
      </c>
      <c r="C126" s="65">
        <v>0</v>
      </c>
    </row>
    <row r="127" spans="1:10" x14ac:dyDescent="0.2">
      <c r="A127" s="63">
        <v>2252</v>
      </c>
      <c r="B127" s="61" t="s">
        <v>324</v>
      </c>
      <c r="C127" s="65">
        <v>0</v>
      </c>
    </row>
    <row r="128" spans="1:10" x14ac:dyDescent="0.2">
      <c r="A128" s="63">
        <v>2253</v>
      </c>
      <c r="B128" s="61" t="s">
        <v>325</v>
      </c>
      <c r="C128" s="65">
        <v>0</v>
      </c>
    </row>
    <row r="129" spans="1:8" x14ac:dyDescent="0.2">
      <c r="A129" s="63">
        <v>2254</v>
      </c>
      <c r="B129" s="61" t="s">
        <v>326</v>
      </c>
      <c r="C129" s="65">
        <v>0</v>
      </c>
    </row>
    <row r="130" spans="1:8" x14ac:dyDescent="0.2">
      <c r="A130" s="63">
        <v>2255</v>
      </c>
      <c r="B130" s="61" t="s">
        <v>327</v>
      </c>
      <c r="C130" s="65">
        <v>0</v>
      </c>
    </row>
    <row r="131" spans="1:8" x14ac:dyDescent="0.2">
      <c r="A131" s="63">
        <v>2256</v>
      </c>
      <c r="B131" s="61" t="s">
        <v>328</v>
      </c>
      <c r="C131" s="65">
        <v>0</v>
      </c>
    </row>
    <row r="133" spans="1:8" x14ac:dyDescent="0.2">
      <c r="A133" s="60" t="s">
        <v>637</v>
      </c>
      <c r="B133" s="60"/>
      <c r="C133" s="60"/>
      <c r="D133" s="60"/>
      <c r="E133" s="60"/>
      <c r="F133" s="60"/>
      <c r="G133" s="60"/>
      <c r="H133" s="60"/>
    </row>
    <row r="134" spans="1:8" x14ac:dyDescent="0.2">
      <c r="A134" s="64" t="s">
        <v>180</v>
      </c>
      <c r="B134" s="64" t="s">
        <v>177</v>
      </c>
      <c r="C134" s="64" t="s">
        <v>178</v>
      </c>
      <c r="D134" s="64" t="s">
        <v>181</v>
      </c>
      <c r="E134" s="64" t="s">
        <v>238</v>
      </c>
      <c r="F134" s="64"/>
      <c r="G134" s="64"/>
      <c r="H134" s="64"/>
    </row>
    <row r="135" spans="1:8" x14ac:dyDescent="0.2">
      <c r="A135" s="63">
        <v>2159</v>
      </c>
      <c r="B135" s="61" t="s">
        <v>329</v>
      </c>
      <c r="C135" s="65">
        <v>0</v>
      </c>
    </row>
    <row r="136" spans="1:8" x14ac:dyDescent="0.2">
      <c r="A136" s="63">
        <v>2199</v>
      </c>
      <c r="B136" s="61" t="s">
        <v>330</v>
      </c>
      <c r="C136" s="65">
        <v>11023436.84</v>
      </c>
    </row>
    <row r="137" spans="1:8" x14ac:dyDescent="0.2">
      <c r="A137" s="63">
        <v>2240</v>
      </c>
      <c r="B137" s="61" t="s">
        <v>331</v>
      </c>
      <c r="C137" s="65">
        <v>0</v>
      </c>
    </row>
    <row r="138" spans="1:8" x14ac:dyDescent="0.2">
      <c r="A138" s="63">
        <v>2241</v>
      </c>
      <c r="B138" s="61" t="s">
        <v>332</v>
      </c>
      <c r="C138" s="65">
        <v>0</v>
      </c>
    </row>
    <row r="139" spans="1:8" x14ac:dyDescent="0.2">
      <c r="A139" s="63">
        <v>2242</v>
      </c>
      <c r="B139" s="61" t="s">
        <v>333</v>
      </c>
      <c r="C139" s="65">
        <v>0</v>
      </c>
    </row>
    <row r="140" spans="1:8" x14ac:dyDescent="0.2">
      <c r="A140" s="63">
        <v>2249</v>
      </c>
      <c r="B140" s="61" t="s">
        <v>334</v>
      </c>
      <c r="C140" s="6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A3" s="131"/>
      <c r="B3" s="26"/>
    </row>
    <row r="4" spans="1:2" ht="15" customHeight="1" x14ac:dyDescent="0.2">
      <c r="A4" s="132" t="s">
        <v>1</v>
      </c>
      <c r="B4" s="47" t="s">
        <v>111</v>
      </c>
    </row>
    <row r="5" spans="1:2" ht="15" customHeight="1" x14ac:dyDescent="0.2">
      <c r="A5" s="130"/>
      <c r="B5" s="47" t="s">
        <v>82</v>
      </c>
    </row>
    <row r="6" spans="1:2" ht="15" customHeight="1" x14ac:dyDescent="0.2">
      <c r="A6" s="130"/>
      <c r="B6" s="45" t="s">
        <v>183</v>
      </c>
    </row>
    <row r="7" spans="1:2" ht="15" customHeight="1" x14ac:dyDescent="0.2">
      <c r="A7" s="130"/>
      <c r="B7" s="47" t="s">
        <v>83</v>
      </c>
    </row>
    <row r="8" spans="1:2" x14ac:dyDescent="0.2">
      <c r="A8" s="130"/>
    </row>
    <row r="9" spans="1:2" ht="15" customHeight="1" x14ac:dyDescent="0.2">
      <c r="A9" s="132" t="s">
        <v>3</v>
      </c>
      <c r="B9" s="47" t="s">
        <v>161</v>
      </c>
    </row>
    <row r="10" spans="1:2" ht="15" customHeight="1" x14ac:dyDescent="0.2">
      <c r="A10" s="130"/>
      <c r="B10" s="47" t="s">
        <v>160</v>
      </c>
    </row>
    <row r="11" spans="1:2" ht="15" customHeight="1" x14ac:dyDescent="0.2">
      <c r="A11" s="130"/>
      <c r="B11" s="47" t="s">
        <v>159</v>
      </c>
    </row>
    <row r="12" spans="1:2" ht="15" customHeight="1" x14ac:dyDescent="0.2">
      <c r="A12" s="130"/>
      <c r="B12" s="47" t="s">
        <v>84</v>
      </c>
    </row>
    <row r="13" spans="1:2" ht="15" customHeight="1" x14ac:dyDescent="0.2">
      <c r="A13" s="130"/>
      <c r="B13" s="47" t="s">
        <v>162</v>
      </c>
    </row>
    <row r="14" spans="1:2" x14ac:dyDescent="0.2">
      <c r="A14" s="130"/>
    </row>
    <row r="15" spans="1:2" ht="15" customHeight="1" x14ac:dyDescent="0.2">
      <c r="A15" s="132" t="s">
        <v>5</v>
      </c>
      <c r="B15" s="48" t="s">
        <v>85</v>
      </c>
    </row>
    <row r="16" spans="1:2" ht="15" customHeight="1" x14ac:dyDescent="0.2">
      <c r="A16" s="130"/>
      <c r="B16" s="48" t="s">
        <v>86</v>
      </c>
    </row>
    <row r="17" spans="1:2" ht="15" customHeight="1" x14ac:dyDescent="0.2">
      <c r="A17" s="130"/>
      <c r="B17" s="48" t="s">
        <v>87</v>
      </c>
    </row>
    <row r="18" spans="1:2" ht="15" customHeight="1" x14ac:dyDescent="0.2">
      <c r="A18" s="130"/>
      <c r="B18" s="47" t="s">
        <v>88</v>
      </c>
    </row>
    <row r="19" spans="1:2" ht="15" customHeight="1" x14ac:dyDescent="0.2">
      <c r="A19" s="130"/>
      <c r="B19" s="37" t="s">
        <v>171</v>
      </c>
    </row>
    <row r="20" spans="1:2" x14ac:dyDescent="0.2">
      <c r="A20" s="130"/>
    </row>
    <row r="21" spans="1:2" ht="15" customHeight="1" x14ac:dyDescent="0.2">
      <c r="A21" s="132" t="s">
        <v>167</v>
      </c>
      <c r="B21" s="1" t="s">
        <v>212</v>
      </c>
    </row>
    <row r="22" spans="1:2" ht="15" customHeight="1" x14ac:dyDescent="0.2">
      <c r="A22" s="130"/>
      <c r="B22" s="49" t="s">
        <v>213</v>
      </c>
    </row>
    <row r="23" spans="1:2" x14ac:dyDescent="0.2">
      <c r="A23" s="130"/>
    </row>
    <row r="24" spans="1:2" ht="15" customHeight="1" x14ac:dyDescent="0.2">
      <c r="A24" s="132" t="s">
        <v>7</v>
      </c>
      <c r="B24" s="37" t="s">
        <v>89</v>
      </c>
    </row>
    <row r="25" spans="1:2" ht="15" customHeight="1" x14ac:dyDescent="0.2">
      <c r="A25" s="130"/>
      <c r="B25" s="37" t="s">
        <v>163</v>
      </c>
    </row>
    <row r="26" spans="1:2" ht="15" customHeight="1" x14ac:dyDescent="0.2">
      <c r="A26" s="130"/>
      <c r="B26" s="37" t="s">
        <v>164</v>
      </c>
    </row>
    <row r="27" spans="1:2" x14ac:dyDescent="0.2">
      <c r="A27" s="130"/>
    </row>
    <row r="28" spans="1:2" ht="15" customHeight="1" x14ac:dyDescent="0.2">
      <c r="A28" s="132" t="s">
        <v>8</v>
      </c>
      <c r="B28" s="37" t="s">
        <v>90</v>
      </c>
    </row>
    <row r="29" spans="1:2" ht="15" customHeight="1" x14ac:dyDescent="0.2">
      <c r="A29" s="130"/>
      <c r="B29" s="37" t="s">
        <v>170</v>
      </c>
    </row>
    <row r="30" spans="1:2" ht="15" customHeight="1" x14ac:dyDescent="0.2">
      <c r="A30" s="130"/>
      <c r="B30" s="37" t="s">
        <v>91</v>
      </c>
    </row>
    <row r="31" spans="1:2" ht="15" customHeight="1" x14ac:dyDescent="0.2">
      <c r="A31" s="130"/>
      <c r="B31" s="50" t="s">
        <v>92</v>
      </c>
    </row>
    <row r="32" spans="1:2" x14ac:dyDescent="0.2">
      <c r="A32" s="130"/>
    </row>
    <row r="33" spans="1:2" ht="15" customHeight="1" x14ac:dyDescent="0.2">
      <c r="A33" s="132" t="s">
        <v>9</v>
      </c>
      <c r="B33" s="37" t="s">
        <v>93</v>
      </c>
    </row>
    <row r="34" spans="1:2" ht="15" customHeight="1" x14ac:dyDescent="0.2">
      <c r="A34" s="130"/>
      <c r="B34" s="37" t="s">
        <v>94</v>
      </c>
    </row>
    <row r="35" spans="1:2" x14ac:dyDescent="0.2">
      <c r="A35" s="130"/>
    </row>
    <row r="36" spans="1:2" ht="15" customHeight="1" x14ac:dyDescent="0.2">
      <c r="A36" s="132" t="s">
        <v>11</v>
      </c>
      <c r="B36" s="47" t="s">
        <v>165</v>
      </c>
    </row>
    <row r="37" spans="1:2" ht="15" customHeight="1" x14ac:dyDescent="0.2">
      <c r="A37" s="130"/>
      <c r="B37" s="47" t="s">
        <v>172</v>
      </c>
    </row>
    <row r="38" spans="1:2" ht="15" customHeight="1" x14ac:dyDescent="0.2">
      <c r="A38" s="130"/>
      <c r="B38" s="51" t="s">
        <v>217</v>
      </c>
    </row>
    <row r="39" spans="1:2" ht="15" customHeight="1" x14ac:dyDescent="0.2">
      <c r="A39" s="130"/>
      <c r="B39" s="47" t="s">
        <v>218</v>
      </c>
    </row>
    <row r="40" spans="1:2" ht="15" customHeight="1" x14ac:dyDescent="0.2">
      <c r="A40" s="130"/>
      <c r="B40" s="47" t="s">
        <v>168</v>
      </c>
    </row>
    <row r="41" spans="1:2" ht="15" customHeight="1" x14ac:dyDescent="0.2">
      <c r="A41" s="130"/>
      <c r="B41" s="47" t="s">
        <v>169</v>
      </c>
    </row>
    <row r="42" spans="1:2" x14ac:dyDescent="0.2">
      <c r="A42" s="130"/>
    </row>
    <row r="43" spans="1:2" ht="15" customHeight="1" x14ac:dyDescent="0.2">
      <c r="A43" s="132" t="s">
        <v>13</v>
      </c>
      <c r="B43" s="47" t="s">
        <v>173</v>
      </c>
    </row>
    <row r="44" spans="1:2" ht="15" customHeight="1" x14ac:dyDescent="0.2">
      <c r="A44" s="130"/>
      <c r="B44" s="47" t="s">
        <v>176</v>
      </c>
    </row>
    <row r="45" spans="1:2" ht="15" customHeight="1" x14ac:dyDescent="0.2">
      <c r="A45" s="130"/>
      <c r="B45" s="51" t="s">
        <v>219</v>
      </c>
    </row>
    <row r="46" spans="1:2" ht="15" customHeight="1" x14ac:dyDescent="0.2">
      <c r="A46" s="130"/>
      <c r="B46" s="47" t="s">
        <v>220</v>
      </c>
    </row>
    <row r="47" spans="1:2" ht="15" customHeight="1" x14ac:dyDescent="0.2">
      <c r="A47" s="130"/>
      <c r="B47" s="47" t="s">
        <v>175</v>
      </c>
    </row>
    <row r="48" spans="1:2" ht="15" customHeight="1" x14ac:dyDescent="0.2">
      <c r="A48" s="130"/>
      <c r="B48" s="47" t="s">
        <v>174</v>
      </c>
    </row>
    <row r="49" spans="1:2" x14ac:dyDescent="0.2">
      <c r="A49" s="130"/>
    </row>
    <row r="50" spans="1:2" ht="25.5" customHeight="1" x14ac:dyDescent="0.2">
      <c r="A50" s="132" t="s">
        <v>15</v>
      </c>
      <c r="B50" s="45" t="s">
        <v>197</v>
      </c>
    </row>
    <row r="51" spans="1:2" x14ac:dyDescent="0.2">
      <c r="A51" s="130"/>
    </row>
    <row r="52" spans="1:2" ht="15" customHeight="1" x14ac:dyDescent="0.2">
      <c r="A52" s="132" t="s">
        <v>17</v>
      </c>
      <c r="B52" s="47" t="s">
        <v>96</v>
      </c>
    </row>
    <row r="53" spans="1:2" x14ac:dyDescent="0.2">
      <c r="A53" s="130"/>
    </row>
    <row r="54" spans="1:2" ht="15" customHeight="1" x14ac:dyDescent="0.2">
      <c r="A54" s="132" t="s">
        <v>19</v>
      </c>
      <c r="B54" s="48" t="s">
        <v>97</v>
      </c>
    </row>
    <row r="55" spans="1:2" ht="15" customHeight="1" x14ac:dyDescent="0.2">
      <c r="A55" s="130"/>
      <c r="B55" s="48" t="s">
        <v>98</v>
      </c>
    </row>
    <row r="56" spans="1:2" ht="15" customHeight="1" x14ac:dyDescent="0.2">
      <c r="A56" s="130"/>
      <c r="B56" s="48" t="s">
        <v>99</v>
      </c>
    </row>
    <row r="57" spans="1:2" ht="15" customHeight="1" x14ac:dyDescent="0.2">
      <c r="A57" s="130"/>
      <c r="B57" s="48" t="s">
        <v>100</v>
      </c>
    </row>
    <row r="58" spans="1:2" ht="15" customHeight="1" x14ac:dyDescent="0.2">
      <c r="A58" s="130"/>
      <c r="B58" s="48" t="s">
        <v>101</v>
      </c>
    </row>
    <row r="59" spans="1:2" x14ac:dyDescent="0.2">
      <c r="A59" s="130"/>
    </row>
    <row r="60" spans="1:2" ht="15" customHeight="1" x14ac:dyDescent="0.2">
      <c r="A60" s="132" t="s">
        <v>21</v>
      </c>
      <c r="B60" s="37" t="s">
        <v>102</v>
      </c>
    </row>
    <row r="61" spans="1:2" ht="15" customHeight="1" x14ac:dyDescent="0.2">
      <c r="A61" s="132" t="s">
        <v>22</v>
      </c>
      <c r="B61" s="47" t="s">
        <v>96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6"/>
  <sheetViews>
    <sheetView zoomScaleNormal="100" workbookViewId="0">
      <selection activeCell="G35" sqref="G35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2" style="61" customWidth="1"/>
    <col min="6" max="8" width="9.140625" style="61"/>
    <col min="9" max="9" width="9.5703125" style="61" bestFit="1" customWidth="1"/>
    <col min="10" max="16384" width="9.140625" style="61"/>
  </cols>
  <sheetData>
    <row r="1" spans="1:7" s="67" customFormat="1" ht="18.95" customHeight="1" x14ac:dyDescent="0.25">
      <c r="A1" s="166" t="str">
        <f>ESF!A1</f>
        <v>Universidad de Guanajuato</v>
      </c>
      <c r="B1" s="166"/>
      <c r="C1" s="166"/>
      <c r="D1" s="55" t="s">
        <v>222</v>
      </c>
      <c r="E1" s="66">
        <f>'Notas a los Edos Financieros'!E1</f>
        <v>2019</v>
      </c>
    </row>
    <row r="2" spans="1:7" s="57" customFormat="1" ht="18.95" customHeight="1" x14ac:dyDescent="0.25">
      <c r="A2" s="166" t="s">
        <v>335</v>
      </c>
      <c r="B2" s="166"/>
      <c r="C2" s="166"/>
      <c r="D2" s="55" t="s">
        <v>224</v>
      </c>
      <c r="E2" s="66" t="str">
        <f>'Notas a los Edos Financieros'!E2</f>
        <v>Trimestral</v>
      </c>
    </row>
    <row r="3" spans="1:7" s="57" customFormat="1" ht="18.95" customHeight="1" x14ac:dyDescent="0.25">
      <c r="A3" s="166" t="str">
        <f>ESF!A3</f>
        <v>Correspondiente del 01 de Enero al 31 de Diciembre 2019</v>
      </c>
      <c r="B3" s="166"/>
      <c r="C3" s="166"/>
      <c r="D3" s="55" t="s">
        <v>226</v>
      </c>
      <c r="E3" s="66">
        <f>'Notas a los Edos Financieros'!E3</f>
        <v>4</v>
      </c>
    </row>
    <row r="4" spans="1:7" x14ac:dyDescent="0.2">
      <c r="A4" s="59" t="s">
        <v>227</v>
      </c>
      <c r="B4" s="60"/>
      <c r="C4" s="60"/>
      <c r="D4" s="60"/>
      <c r="E4" s="60"/>
    </row>
    <row r="6" spans="1:7" x14ac:dyDescent="0.2">
      <c r="A6" s="86" t="s">
        <v>615</v>
      </c>
      <c r="B6" s="86"/>
      <c r="C6" s="86"/>
      <c r="D6" s="86"/>
      <c r="E6" s="86"/>
    </row>
    <row r="7" spans="1:7" x14ac:dyDescent="0.2">
      <c r="A7" s="87" t="s">
        <v>180</v>
      </c>
      <c r="B7" s="87" t="s">
        <v>177</v>
      </c>
      <c r="C7" s="87" t="s">
        <v>178</v>
      </c>
      <c r="D7" s="87" t="s">
        <v>336</v>
      </c>
      <c r="E7" s="87"/>
    </row>
    <row r="8" spans="1:7" x14ac:dyDescent="0.2">
      <c r="A8" s="142">
        <v>4100</v>
      </c>
      <c r="B8" s="143" t="s">
        <v>337</v>
      </c>
      <c r="C8" s="144">
        <f>+SUM(C19,C25,C28,C34,C37,C9,C46)</f>
        <v>517965358.52000004</v>
      </c>
      <c r="D8" s="145"/>
      <c r="E8" s="146"/>
      <c r="F8" s="139"/>
      <c r="G8" s="139"/>
    </row>
    <row r="9" spans="1:7" x14ac:dyDescent="0.2">
      <c r="A9" s="142">
        <v>4110</v>
      </c>
      <c r="B9" s="143" t="s">
        <v>338</v>
      </c>
      <c r="C9" s="144">
        <v>0</v>
      </c>
      <c r="D9" s="145"/>
      <c r="E9" s="146"/>
      <c r="F9" s="139"/>
      <c r="G9" s="139"/>
    </row>
    <row r="10" spans="1:7" x14ac:dyDescent="0.2">
      <c r="A10" s="147">
        <v>4111</v>
      </c>
      <c r="B10" s="145" t="s">
        <v>339</v>
      </c>
      <c r="C10" s="148">
        <v>0</v>
      </c>
      <c r="D10" s="145"/>
      <c r="E10" s="146"/>
      <c r="F10" s="139"/>
      <c r="G10" s="139"/>
    </row>
    <row r="11" spans="1:7" x14ac:dyDescent="0.2">
      <c r="A11" s="147">
        <v>4112</v>
      </c>
      <c r="B11" s="145" t="s">
        <v>340</v>
      </c>
      <c r="C11" s="148">
        <v>0</v>
      </c>
      <c r="D11" s="145"/>
      <c r="E11" s="146"/>
      <c r="F11" s="139"/>
      <c r="G11" s="139"/>
    </row>
    <row r="12" spans="1:7" x14ac:dyDescent="0.2">
      <c r="A12" s="147">
        <v>4113</v>
      </c>
      <c r="B12" s="145" t="s">
        <v>341</v>
      </c>
      <c r="C12" s="148">
        <v>0</v>
      </c>
      <c r="D12" s="145"/>
      <c r="E12" s="146"/>
      <c r="F12" s="139"/>
      <c r="G12" s="139"/>
    </row>
    <row r="13" spans="1:7" x14ac:dyDescent="0.2">
      <c r="A13" s="147">
        <v>4114</v>
      </c>
      <c r="B13" s="145" t="s">
        <v>342</v>
      </c>
      <c r="C13" s="148">
        <v>0</v>
      </c>
      <c r="D13" s="145"/>
      <c r="E13" s="146"/>
      <c r="F13" s="139"/>
      <c r="G13" s="139"/>
    </row>
    <row r="14" spans="1:7" x14ac:dyDescent="0.2">
      <c r="A14" s="147">
        <v>4115</v>
      </c>
      <c r="B14" s="145" t="s">
        <v>343</v>
      </c>
      <c r="C14" s="148">
        <v>0</v>
      </c>
      <c r="D14" s="145"/>
      <c r="E14" s="146"/>
      <c r="F14" s="139"/>
      <c r="G14" s="139"/>
    </row>
    <row r="15" spans="1:7" x14ac:dyDescent="0.2">
      <c r="A15" s="147">
        <v>4116</v>
      </c>
      <c r="B15" s="145" t="s">
        <v>344</v>
      </c>
      <c r="C15" s="148">
        <v>0</v>
      </c>
      <c r="D15" s="145"/>
      <c r="E15" s="146"/>
      <c r="F15" s="139"/>
      <c r="G15" s="139"/>
    </row>
    <row r="16" spans="1:7" x14ac:dyDescent="0.2">
      <c r="A16" s="147">
        <v>4117</v>
      </c>
      <c r="B16" s="145" t="s">
        <v>345</v>
      </c>
      <c r="C16" s="148">
        <v>0</v>
      </c>
      <c r="D16" s="145"/>
      <c r="E16" s="146"/>
      <c r="F16" s="139"/>
      <c r="G16" s="139"/>
    </row>
    <row r="17" spans="1:7" ht="22.5" x14ac:dyDescent="0.2">
      <c r="A17" s="147">
        <v>4118</v>
      </c>
      <c r="B17" s="149" t="s">
        <v>534</v>
      </c>
      <c r="C17" s="148">
        <v>0</v>
      </c>
      <c r="D17" s="145"/>
      <c r="E17" s="146"/>
      <c r="F17" s="139"/>
      <c r="G17" s="139"/>
    </row>
    <row r="18" spans="1:7" x14ac:dyDescent="0.2">
      <c r="A18" s="147">
        <v>4119</v>
      </c>
      <c r="B18" s="145" t="s">
        <v>346</v>
      </c>
      <c r="C18" s="148">
        <v>0</v>
      </c>
      <c r="D18" s="145"/>
      <c r="E18" s="146"/>
      <c r="F18" s="139"/>
      <c r="G18" s="139"/>
    </row>
    <row r="19" spans="1:7" x14ac:dyDescent="0.2">
      <c r="A19" s="142">
        <v>4120</v>
      </c>
      <c r="B19" s="143" t="s">
        <v>347</v>
      </c>
      <c r="C19" s="144">
        <f>+SUM(C20:C24)</f>
        <v>44726152.739999995</v>
      </c>
      <c r="D19" s="145"/>
      <c r="E19" s="146"/>
      <c r="F19" s="139"/>
      <c r="G19" s="139"/>
    </row>
    <row r="20" spans="1:7" x14ac:dyDescent="0.2">
      <c r="A20" s="147">
        <v>4121</v>
      </c>
      <c r="B20" s="145" t="s">
        <v>348</v>
      </c>
      <c r="C20" s="148">
        <v>0</v>
      </c>
      <c r="D20" s="145"/>
      <c r="E20" s="146"/>
      <c r="F20" s="139"/>
      <c r="G20" s="139"/>
    </row>
    <row r="21" spans="1:7" x14ac:dyDescent="0.2">
      <c r="A21" s="147">
        <v>4122</v>
      </c>
      <c r="B21" s="145" t="s">
        <v>535</v>
      </c>
      <c r="C21" s="148">
        <v>0</v>
      </c>
      <c r="D21" s="145"/>
      <c r="E21" s="146"/>
      <c r="F21" s="139"/>
      <c r="G21" s="139"/>
    </row>
    <row r="22" spans="1:7" x14ac:dyDescent="0.2">
      <c r="A22" s="147">
        <v>4123</v>
      </c>
      <c r="B22" s="145" t="s">
        <v>349</v>
      </c>
      <c r="C22" s="148">
        <v>22734083.039999999</v>
      </c>
      <c r="D22" s="145"/>
      <c r="E22" s="146"/>
      <c r="F22" s="139"/>
      <c r="G22" s="139"/>
    </row>
    <row r="23" spans="1:7" x14ac:dyDescent="0.2">
      <c r="A23" s="147">
        <v>4124</v>
      </c>
      <c r="B23" s="145" t="s">
        <v>350</v>
      </c>
      <c r="C23" s="148">
        <v>0</v>
      </c>
      <c r="D23" s="145"/>
      <c r="E23" s="146"/>
      <c r="F23" s="139"/>
      <c r="G23" s="139"/>
    </row>
    <row r="24" spans="1:7" x14ac:dyDescent="0.2">
      <c r="A24" s="147">
        <v>4129</v>
      </c>
      <c r="B24" s="145" t="s">
        <v>351</v>
      </c>
      <c r="C24" s="148">
        <v>21992069.699999999</v>
      </c>
      <c r="D24" s="145"/>
      <c r="E24" s="146"/>
      <c r="F24" s="139"/>
      <c r="G24" s="139"/>
    </row>
    <row r="25" spans="1:7" x14ac:dyDescent="0.2">
      <c r="A25" s="142">
        <v>4130</v>
      </c>
      <c r="B25" s="143" t="s">
        <v>352</v>
      </c>
      <c r="C25" s="144">
        <v>0</v>
      </c>
      <c r="D25" s="145"/>
      <c r="E25" s="146"/>
      <c r="F25" s="139"/>
      <c r="G25" s="139"/>
    </row>
    <row r="26" spans="1:7" x14ac:dyDescent="0.2">
      <c r="A26" s="147">
        <v>4131</v>
      </c>
      <c r="B26" s="145" t="s">
        <v>353</v>
      </c>
      <c r="C26" s="148">
        <v>0</v>
      </c>
      <c r="D26" s="145"/>
      <c r="E26" s="146"/>
      <c r="F26" s="139"/>
      <c r="G26" s="139"/>
    </row>
    <row r="27" spans="1:7" ht="22.5" x14ac:dyDescent="0.2">
      <c r="A27" s="147">
        <v>4132</v>
      </c>
      <c r="B27" s="149" t="s">
        <v>536</v>
      </c>
      <c r="C27" s="148">
        <v>0</v>
      </c>
      <c r="D27" s="145"/>
      <c r="E27" s="146"/>
      <c r="F27" s="139"/>
      <c r="G27" s="139"/>
    </row>
    <row r="28" spans="1:7" x14ac:dyDescent="0.2">
      <c r="A28" s="142">
        <v>4140</v>
      </c>
      <c r="B28" s="143" t="s">
        <v>354</v>
      </c>
      <c r="C28" s="144">
        <v>0</v>
      </c>
      <c r="D28" s="145"/>
      <c r="E28" s="146"/>
      <c r="F28" s="139"/>
      <c r="G28" s="139"/>
    </row>
    <row r="29" spans="1:7" x14ac:dyDescent="0.2">
      <c r="A29" s="147">
        <v>4141</v>
      </c>
      <c r="B29" s="145" t="s">
        <v>355</v>
      </c>
      <c r="C29" s="148">
        <v>0</v>
      </c>
      <c r="D29" s="145"/>
      <c r="E29" s="146"/>
      <c r="F29" s="139"/>
      <c r="G29" s="139"/>
    </row>
    <row r="30" spans="1:7" x14ac:dyDescent="0.2">
      <c r="A30" s="147">
        <v>4143</v>
      </c>
      <c r="B30" s="145" t="s">
        <v>356</v>
      </c>
      <c r="C30" s="148">
        <v>0</v>
      </c>
      <c r="D30" s="145"/>
      <c r="E30" s="146"/>
      <c r="F30" s="139"/>
      <c r="G30" s="139"/>
    </row>
    <row r="31" spans="1:7" x14ac:dyDescent="0.2">
      <c r="A31" s="147">
        <v>4144</v>
      </c>
      <c r="B31" s="145" t="s">
        <v>357</v>
      </c>
      <c r="C31" s="148">
        <v>0</v>
      </c>
      <c r="D31" s="145"/>
      <c r="E31" s="146"/>
      <c r="F31" s="139"/>
      <c r="G31" s="139"/>
    </row>
    <row r="32" spans="1:7" ht="22.5" x14ac:dyDescent="0.2">
      <c r="A32" s="147">
        <v>4145</v>
      </c>
      <c r="B32" s="149" t="s">
        <v>537</v>
      </c>
      <c r="C32" s="148">
        <v>0</v>
      </c>
      <c r="D32" s="145"/>
      <c r="E32" s="146"/>
      <c r="F32" s="139"/>
      <c r="G32" s="139"/>
    </row>
    <row r="33" spans="1:7" x14ac:dyDescent="0.2">
      <c r="A33" s="147">
        <v>4149</v>
      </c>
      <c r="B33" s="145" t="s">
        <v>358</v>
      </c>
      <c r="C33" s="148">
        <v>0</v>
      </c>
      <c r="D33" s="145"/>
      <c r="E33" s="146"/>
      <c r="F33" s="139"/>
      <c r="G33" s="139"/>
    </row>
    <row r="34" spans="1:7" x14ac:dyDescent="0.2">
      <c r="A34" s="142">
        <v>4150</v>
      </c>
      <c r="B34" s="143" t="s">
        <v>538</v>
      </c>
      <c r="C34" s="144">
        <v>0</v>
      </c>
      <c r="D34" s="145"/>
      <c r="E34" s="146"/>
      <c r="F34" s="139"/>
      <c r="G34" s="139"/>
    </row>
    <row r="35" spans="1:7" x14ac:dyDescent="0.2">
      <c r="A35" s="147">
        <v>4151</v>
      </c>
      <c r="B35" s="145" t="s">
        <v>538</v>
      </c>
      <c r="C35" s="148">
        <v>0</v>
      </c>
      <c r="D35" s="145"/>
      <c r="E35" s="146"/>
      <c r="F35" s="139"/>
      <c r="G35" s="139"/>
    </row>
    <row r="36" spans="1:7" ht="22.5" x14ac:dyDescent="0.2">
      <c r="A36" s="147">
        <v>4154</v>
      </c>
      <c r="B36" s="149" t="s">
        <v>539</v>
      </c>
      <c r="C36" s="148">
        <v>0</v>
      </c>
      <c r="D36" s="145"/>
      <c r="E36" s="146"/>
      <c r="F36" s="139"/>
      <c r="G36" s="139"/>
    </row>
    <row r="37" spans="1:7" x14ac:dyDescent="0.2">
      <c r="A37" s="142">
        <v>4160</v>
      </c>
      <c r="B37" s="143" t="s">
        <v>540</v>
      </c>
      <c r="C37" s="144">
        <v>0</v>
      </c>
      <c r="D37" s="145"/>
      <c r="E37" s="146"/>
      <c r="F37" s="139"/>
      <c r="G37" s="139"/>
    </row>
    <row r="38" spans="1:7" x14ac:dyDescent="0.2">
      <c r="A38" s="147">
        <v>4161</v>
      </c>
      <c r="B38" s="145" t="s">
        <v>359</v>
      </c>
      <c r="C38" s="148">
        <v>0</v>
      </c>
      <c r="D38" s="145"/>
      <c r="E38" s="146"/>
      <c r="F38" s="139"/>
      <c r="G38" s="139"/>
    </row>
    <row r="39" spans="1:7" x14ac:dyDescent="0.2">
      <c r="A39" s="147">
        <v>4162</v>
      </c>
      <c r="B39" s="145" t="s">
        <v>360</v>
      </c>
      <c r="C39" s="148">
        <v>0</v>
      </c>
      <c r="D39" s="145"/>
      <c r="E39" s="146"/>
      <c r="F39" s="139"/>
      <c r="G39" s="139"/>
    </row>
    <row r="40" spans="1:7" x14ac:dyDescent="0.2">
      <c r="A40" s="147">
        <v>4163</v>
      </c>
      <c r="B40" s="145" t="s">
        <v>361</v>
      </c>
      <c r="C40" s="148">
        <v>0</v>
      </c>
      <c r="D40" s="145"/>
      <c r="E40" s="146"/>
      <c r="F40" s="139"/>
      <c r="G40" s="139"/>
    </row>
    <row r="41" spans="1:7" x14ac:dyDescent="0.2">
      <c r="A41" s="147">
        <v>4164</v>
      </c>
      <c r="B41" s="145" t="s">
        <v>362</v>
      </c>
      <c r="C41" s="148">
        <v>0</v>
      </c>
      <c r="D41" s="145"/>
      <c r="E41" s="146"/>
      <c r="F41" s="139"/>
      <c r="G41" s="139"/>
    </row>
    <row r="42" spans="1:7" x14ac:dyDescent="0.2">
      <c r="A42" s="147">
        <v>4165</v>
      </c>
      <c r="B42" s="145" t="s">
        <v>363</v>
      </c>
      <c r="C42" s="148">
        <v>0</v>
      </c>
      <c r="D42" s="145"/>
      <c r="E42" s="146"/>
      <c r="F42" s="139"/>
      <c r="G42" s="139"/>
    </row>
    <row r="43" spans="1:7" ht="22.5" x14ac:dyDescent="0.2">
      <c r="A43" s="147">
        <v>4166</v>
      </c>
      <c r="B43" s="149" t="s">
        <v>541</v>
      </c>
      <c r="C43" s="148">
        <v>0</v>
      </c>
      <c r="D43" s="145"/>
      <c r="E43" s="146"/>
      <c r="F43" s="139"/>
      <c r="G43" s="139"/>
    </row>
    <row r="44" spans="1:7" x14ac:dyDescent="0.2">
      <c r="A44" s="147">
        <v>4168</v>
      </c>
      <c r="B44" s="145" t="s">
        <v>364</v>
      </c>
      <c r="C44" s="148">
        <v>0</v>
      </c>
      <c r="D44" s="145"/>
      <c r="E44" s="146"/>
      <c r="F44" s="139"/>
      <c r="G44" s="139"/>
    </row>
    <row r="45" spans="1:7" x14ac:dyDescent="0.2">
      <c r="A45" s="147">
        <v>4169</v>
      </c>
      <c r="B45" s="145" t="s">
        <v>365</v>
      </c>
      <c r="C45" s="148">
        <v>0</v>
      </c>
      <c r="D45" s="145"/>
      <c r="E45" s="146"/>
      <c r="F45" s="139"/>
      <c r="G45" s="139"/>
    </row>
    <row r="46" spans="1:7" x14ac:dyDescent="0.2">
      <c r="A46" s="142">
        <v>4170</v>
      </c>
      <c r="B46" s="143" t="s">
        <v>542</v>
      </c>
      <c r="C46" s="144">
        <f>+SUM(C47:C54)</f>
        <v>473239205.78000003</v>
      </c>
      <c r="D46" s="145"/>
      <c r="E46" s="146"/>
      <c r="F46" s="139"/>
      <c r="G46" s="139"/>
    </row>
    <row r="47" spans="1:7" x14ac:dyDescent="0.2">
      <c r="A47" s="147">
        <v>4171</v>
      </c>
      <c r="B47" s="145" t="s">
        <v>543</v>
      </c>
      <c r="C47" s="148">
        <v>0</v>
      </c>
      <c r="D47" s="145"/>
      <c r="E47" s="146"/>
      <c r="F47" s="139"/>
      <c r="G47" s="139"/>
    </row>
    <row r="48" spans="1:7" x14ac:dyDescent="0.2">
      <c r="A48" s="147">
        <v>4172</v>
      </c>
      <c r="B48" s="145" t="s">
        <v>544</v>
      </c>
      <c r="C48" s="148">
        <v>0</v>
      </c>
      <c r="D48" s="145"/>
      <c r="E48" s="146"/>
      <c r="F48" s="139"/>
      <c r="G48" s="139"/>
    </row>
    <row r="49" spans="1:7" ht="22.5" x14ac:dyDescent="0.2">
      <c r="A49" s="147">
        <v>4173</v>
      </c>
      <c r="B49" s="149" t="s">
        <v>545</v>
      </c>
      <c r="C49" s="148">
        <v>0</v>
      </c>
      <c r="D49" s="145"/>
      <c r="E49" s="146"/>
      <c r="F49" s="139"/>
      <c r="G49" s="139"/>
    </row>
    <row r="50" spans="1:7" ht="22.5" x14ac:dyDescent="0.2">
      <c r="A50" s="147">
        <v>4174</v>
      </c>
      <c r="B50" s="149" t="s">
        <v>546</v>
      </c>
      <c r="C50" s="148">
        <v>0</v>
      </c>
      <c r="D50" s="145"/>
      <c r="E50" s="146"/>
      <c r="F50" s="139"/>
      <c r="G50" s="139"/>
    </row>
    <row r="51" spans="1:7" ht="22.5" x14ac:dyDescent="0.2">
      <c r="A51" s="147">
        <v>4175</v>
      </c>
      <c r="B51" s="149" t="s">
        <v>547</v>
      </c>
      <c r="C51" s="148">
        <v>0</v>
      </c>
      <c r="D51" s="145"/>
      <c r="E51" s="146"/>
      <c r="F51" s="139"/>
      <c r="G51" s="139"/>
    </row>
    <row r="52" spans="1:7" ht="22.5" x14ac:dyDescent="0.2">
      <c r="A52" s="147">
        <v>4176</v>
      </c>
      <c r="B52" s="149" t="s">
        <v>548</v>
      </c>
      <c r="C52" s="148">
        <v>0</v>
      </c>
      <c r="D52" s="145"/>
      <c r="E52" s="146"/>
      <c r="F52" s="139"/>
      <c r="G52" s="139"/>
    </row>
    <row r="53" spans="1:7" ht="22.5" x14ac:dyDescent="0.2">
      <c r="A53" s="147">
        <v>4177</v>
      </c>
      <c r="B53" s="149" t="s">
        <v>549</v>
      </c>
      <c r="C53" s="148">
        <v>0</v>
      </c>
      <c r="D53" s="145"/>
      <c r="E53" s="146"/>
      <c r="F53" s="139"/>
      <c r="G53" s="139"/>
    </row>
    <row r="54" spans="1:7" ht="22.5" x14ac:dyDescent="0.2">
      <c r="A54" s="147">
        <v>4178</v>
      </c>
      <c r="B54" s="149" t="s">
        <v>550</v>
      </c>
      <c r="C54" s="148">
        <v>473239205.78000003</v>
      </c>
      <c r="D54" s="145"/>
      <c r="E54" s="146"/>
      <c r="F54" s="139"/>
      <c r="G54" s="139"/>
    </row>
    <row r="55" spans="1:7" x14ac:dyDescent="0.2">
      <c r="A55" s="147"/>
      <c r="B55" s="149"/>
      <c r="C55" s="148"/>
      <c r="D55" s="145"/>
      <c r="E55" s="146"/>
      <c r="F55" s="139"/>
      <c r="G55" s="139"/>
    </row>
    <row r="56" spans="1:7" x14ac:dyDescent="0.2">
      <c r="A56" s="150" t="s">
        <v>616</v>
      </c>
      <c r="B56" s="150"/>
      <c r="C56" s="150"/>
      <c r="D56" s="150"/>
      <c r="E56" s="150"/>
      <c r="F56" s="139"/>
      <c r="G56" s="139"/>
    </row>
    <row r="57" spans="1:7" x14ac:dyDescent="0.2">
      <c r="A57" s="151" t="s">
        <v>180</v>
      </c>
      <c r="B57" s="151" t="s">
        <v>177</v>
      </c>
      <c r="C57" s="151" t="s">
        <v>178</v>
      </c>
      <c r="D57" s="151" t="s">
        <v>336</v>
      </c>
      <c r="E57" s="151"/>
      <c r="F57" s="139"/>
      <c r="G57" s="139"/>
    </row>
    <row r="58" spans="1:7" ht="33.75" x14ac:dyDescent="0.2">
      <c r="A58" s="142">
        <v>4200</v>
      </c>
      <c r="B58" s="152" t="s">
        <v>551</v>
      </c>
      <c r="C58" s="144">
        <f>+SUM(C59,C65)</f>
        <v>2929170233.5300002</v>
      </c>
      <c r="D58" s="145"/>
      <c r="E58" s="146"/>
      <c r="F58" s="139"/>
      <c r="G58" s="139"/>
    </row>
    <row r="59" spans="1:7" ht="22.5" x14ac:dyDescent="0.2">
      <c r="A59" s="142">
        <v>4210</v>
      </c>
      <c r="B59" s="152" t="s">
        <v>552</v>
      </c>
      <c r="C59" s="144">
        <f>+SUM(C60:C64)</f>
        <v>57885739.780000001</v>
      </c>
      <c r="D59" s="145"/>
      <c r="E59" s="146"/>
      <c r="F59" s="139"/>
      <c r="G59" s="139"/>
    </row>
    <row r="60" spans="1:7" x14ac:dyDescent="0.2">
      <c r="A60" s="147">
        <v>4211</v>
      </c>
      <c r="B60" s="145" t="s">
        <v>366</v>
      </c>
      <c r="C60" s="148">
        <v>0</v>
      </c>
      <c r="D60" s="145"/>
      <c r="E60" s="146"/>
      <c r="F60" s="139"/>
      <c r="G60" s="139"/>
    </row>
    <row r="61" spans="1:7" x14ac:dyDescent="0.2">
      <c r="A61" s="147">
        <v>4212</v>
      </c>
      <c r="B61" s="145" t="s">
        <v>367</v>
      </c>
      <c r="C61" s="148">
        <v>0</v>
      </c>
      <c r="D61" s="145"/>
      <c r="E61" s="146"/>
      <c r="F61" s="139"/>
      <c r="G61" s="139"/>
    </row>
    <row r="62" spans="1:7" x14ac:dyDescent="0.2">
      <c r="A62" s="147">
        <v>4213</v>
      </c>
      <c r="B62" s="145" t="s">
        <v>368</v>
      </c>
      <c r="C62" s="148">
        <v>57885739.780000001</v>
      </c>
      <c r="D62" s="145"/>
      <c r="E62" s="146"/>
      <c r="F62" s="139"/>
      <c r="G62" s="139"/>
    </row>
    <row r="63" spans="1:7" x14ac:dyDescent="0.2">
      <c r="A63" s="147">
        <v>4214</v>
      </c>
      <c r="B63" s="145" t="s">
        <v>553</v>
      </c>
      <c r="C63" s="148">
        <v>0</v>
      </c>
      <c r="D63" s="145"/>
      <c r="E63" s="146"/>
      <c r="F63" s="139"/>
      <c r="G63" s="139"/>
    </row>
    <row r="64" spans="1:7" x14ac:dyDescent="0.2">
      <c r="A64" s="147">
        <v>4215</v>
      </c>
      <c r="B64" s="145" t="s">
        <v>554</v>
      </c>
      <c r="C64" s="148">
        <v>0</v>
      </c>
      <c r="D64" s="145"/>
      <c r="E64" s="146"/>
      <c r="F64" s="139"/>
      <c r="G64" s="139"/>
    </row>
    <row r="65" spans="1:7" x14ac:dyDescent="0.2">
      <c r="A65" s="142">
        <v>4220</v>
      </c>
      <c r="B65" s="143" t="s">
        <v>369</v>
      </c>
      <c r="C65" s="144">
        <f>+SUM(C66:C69)</f>
        <v>2871284493.75</v>
      </c>
      <c r="D65" s="145"/>
      <c r="E65" s="146"/>
      <c r="F65" s="139"/>
      <c r="G65" s="139"/>
    </row>
    <row r="66" spans="1:7" x14ac:dyDescent="0.2">
      <c r="A66" s="147">
        <v>4221</v>
      </c>
      <c r="B66" s="145" t="s">
        <v>370</v>
      </c>
      <c r="C66" s="148">
        <v>0</v>
      </c>
      <c r="D66" s="145"/>
      <c r="E66" s="146"/>
      <c r="F66" s="139"/>
      <c r="G66" s="139"/>
    </row>
    <row r="67" spans="1:7" x14ac:dyDescent="0.2">
      <c r="A67" s="147">
        <v>4223</v>
      </c>
      <c r="B67" s="145" t="s">
        <v>371</v>
      </c>
      <c r="C67" s="148">
        <v>2871284493.75</v>
      </c>
      <c r="D67" s="145"/>
      <c r="E67" s="146"/>
      <c r="F67" s="139"/>
      <c r="G67" s="139"/>
    </row>
    <row r="68" spans="1:7" x14ac:dyDescent="0.2">
      <c r="A68" s="147">
        <v>4225</v>
      </c>
      <c r="B68" s="145" t="s">
        <v>373</v>
      </c>
      <c r="C68" s="148">
        <v>0</v>
      </c>
      <c r="D68" s="145"/>
      <c r="E68" s="146"/>
      <c r="F68" s="139"/>
      <c r="G68" s="139"/>
    </row>
    <row r="69" spans="1:7" x14ac:dyDescent="0.2">
      <c r="A69" s="147">
        <v>4227</v>
      </c>
      <c r="B69" s="145" t="s">
        <v>555</v>
      </c>
      <c r="C69" s="148">
        <v>0</v>
      </c>
      <c r="D69" s="145"/>
      <c r="E69" s="146"/>
      <c r="F69" s="139"/>
      <c r="G69" s="139"/>
    </row>
    <row r="70" spans="1:7" x14ac:dyDescent="0.2">
      <c r="A70" s="146"/>
      <c r="B70" s="146"/>
      <c r="C70" s="146"/>
      <c r="D70" s="146"/>
      <c r="E70" s="146"/>
      <c r="F70" s="139"/>
      <c r="G70" s="139"/>
    </row>
    <row r="71" spans="1:7" x14ac:dyDescent="0.2">
      <c r="A71" s="150" t="s">
        <v>617</v>
      </c>
      <c r="B71" s="150"/>
      <c r="C71" s="150"/>
      <c r="D71" s="150"/>
      <c r="E71" s="150"/>
      <c r="F71" s="139"/>
      <c r="G71" s="139"/>
    </row>
    <row r="72" spans="1:7" x14ac:dyDescent="0.2">
      <c r="A72" s="151" t="s">
        <v>180</v>
      </c>
      <c r="B72" s="151" t="s">
        <v>177</v>
      </c>
      <c r="C72" s="151" t="s">
        <v>178</v>
      </c>
      <c r="D72" s="151" t="s">
        <v>181</v>
      </c>
      <c r="E72" s="151" t="s">
        <v>238</v>
      </c>
      <c r="F72" s="139"/>
      <c r="G72" s="139"/>
    </row>
    <row r="73" spans="1:7" x14ac:dyDescent="0.2">
      <c r="A73" s="153">
        <v>4300</v>
      </c>
      <c r="B73" s="143" t="s">
        <v>374</v>
      </c>
      <c r="C73" s="144">
        <v>1171428.79</v>
      </c>
      <c r="D73" s="145"/>
      <c r="E73" s="145"/>
      <c r="F73" s="139"/>
      <c r="G73" s="139"/>
    </row>
    <row r="74" spans="1:7" x14ac:dyDescent="0.2">
      <c r="A74" s="153">
        <v>4310</v>
      </c>
      <c r="B74" s="143" t="s">
        <v>375</v>
      </c>
      <c r="C74" s="144">
        <v>0</v>
      </c>
      <c r="D74" s="145"/>
      <c r="E74" s="145"/>
      <c r="F74" s="139"/>
      <c r="G74" s="139"/>
    </row>
    <row r="75" spans="1:7" x14ac:dyDescent="0.2">
      <c r="A75" s="154">
        <v>4311</v>
      </c>
      <c r="B75" s="145" t="s">
        <v>556</v>
      </c>
      <c r="C75" s="148">
        <v>0</v>
      </c>
      <c r="D75" s="145"/>
      <c r="E75" s="145"/>
      <c r="F75" s="139"/>
      <c r="G75" s="139"/>
    </row>
    <row r="76" spans="1:7" x14ac:dyDescent="0.2">
      <c r="A76" s="154">
        <v>4319</v>
      </c>
      <c r="B76" s="145" t="s">
        <v>376</v>
      </c>
      <c r="C76" s="148">
        <v>0</v>
      </c>
      <c r="D76" s="145"/>
      <c r="E76" s="145"/>
      <c r="F76" s="139"/>
      <c r="G76" s="139"/>
    </row>
    <row r="77" spans="1:7" x14ac:dyDescent="0.2">
      <c r="A77" s="153">
        <v>4320</v>
      </c>
      <c r="B77" s="143" t="s">
        <v>377</v>
      </c>
      <c r="C77" s="144">
        <v>0</v>
      </c>
      <c r="D77" s="145"/>
      <c r="E77" s="145"/>
      <c r="F77" s="139"/>
      <c r="G77" s="139"/>
    </row>
    <row r="78" spans="1:7" x14ac:dyDescent="0.2">
      <c r="A78" s="154">
        <v>4321</v>
      </c>
      <c r="B78" s="145" t="s">
        <v>378</v>
      </c>
      <c r="C78" s="148">
        <v>0</v>
      </c>
      <c r="D78" s="145"/>
      <c r="E78" s="145"/>
      <c r="F78" s="139"/>
      <c r="G78" s="139"/>
    </row>
    <row r="79" spans="1:7" x14ac:dyDescent="0.2">
      <c r="A79" s="154">
        <v>4322</v>
      </c>
      <c r="B79" s="145" t="s">
        <v>379</v>
      </c>
      <c r="C79" s="148">
        <v>0</v>
      </c>
      <c r="D79" s="145"/>
      <c r="E79" s="145"/>
      <c r="F79" s="139"/>
      <c r="G79" s="139"/>
    </row>
    <row r="80" spans="1:7" x14ac:dyDescent="0.2">
      <c r="A80" s="154">
        <v>4323</v>
      </c>
      <c r="B80" s="145" t="s">
        <v>380</v>
      </c>
      <c r="C80" s="148">
        <v>0</v>
      </c>
      <c r="D80" s="145"/>
      <c r="E80" s="145"/>
      <c r="F80" s="139"/>
      <c r="G80" s="139"/>
    </row>
    <row r="81" spans="1:7" x14ac:dyDescent="0.2">
      <c r="A81" s="154">
        <v>4324</v>
      </c>
      <c r="B81" s="145" t="s">
        <v>381</v>
      </c>
      <c r="C81" s="148">
        <v>0</v>
      </c>
      <c r="D81" s="145"/>
      <c r="E81" s="145"/>
      <c r="F81" s="139"/>
      <c r="G81" s="139"/>
    </row>
    <row r="82" spans="1:7" x14ac:dyDescent="0.2">
      <c r="A82" s="154">
        <v>4325</v>
      </c>
      <c r="B82" s="145" t="s">
        <v>382</v>
      </c>
      <c r="C82" s="148">
        <v>1752.87</v>
      </c>
      <c r="D82" s="145"/>
      <c r="E82" s="145"/>
      <c r="F82" s="139"/>
      <c r="G82" s="139"/>
    </row>
    <row r="83" spans="1:7" x14ac:dyDescent="0.2">
      <c r="A83" s="153">
        <v>4330</v>
      </c>
      <c r="B83" s="143" t="s">
        <v>383</v>
      </c>
      <c r="C83" s="144">
        <v>0</v>
      </c>
      <c r="D83" s="145"/>
      <c r="E83" s="145"/>
      <c r="F83" s="139"/>
      <c r="G83" s="139"/>
    </row>
    <row r="84" spans="1:7" x14ac:dyDescent="0.2">
      <c r="A84" s="154">
        <v>4331</v>
      </c>
      <c r="B84" s="145" t="s">
        <v>383</v>
      </c>
      <c r="C84" s="148">
        <v>0</v>
      </c>
      <c r="D84" s="145"/>
      <c r="E84" s="145"/>
      <c r="F84" s="139"/>
      <c r="G84" s="139"/>
    </row>
    <row r="85" spans="1:7" x14ac:dyDescent="0.2">
      <c r="A85" s="153">
        <v>4340</v>
      </c>
      <c r="B85" s="143" t="s">
        <v>384</v>
      </c>
      <c r="C85" s="144">
        <v>0</v>
      </c>
      <c r="D85" s="145"/>
      <c r="E85" s="145"/>
      <c r="F85" s="139"/>
      <c r="G85" s="139"/>
    </row>
    <row r="86" spans="1:7" x14ac:dyDescent="0.2">
      <c r="A86" s="154">
        <v>4341</v>
      </c>
      <c r="B86" s="145" t="s">
        <v>384</v>
      </c>
      <c r="C86" s="148">
        <v>0</v>
      </c>
      <c r="D86" s="145"/>
      <c r="E86" s="145"/>
      <c r="F86" s="139"/>
      <c r="G86" s="139"/>
    </row>
    <row r="87" spans="1:7" x14ac:dyDescent="0.2">
      <c r="A87" s="153">
        <v>4390</v>
      </c>
      <c r="B87" s="143" t="s">
        <v>385</v>
      </c>
      <c r="C87" s="144">
        <f>+SUM(C88:C94)</f>
        <v>1551231.87</v>
      </c>
      <c r="D87" s="145"/>
      <c r="E87" s="145"/>
      <c r="F87" s="139"/>
      <c r="G87" s="139"/>
    </row>
    <row r="88" spans="1:7" x14ac:dyDescent="0.2">
      <c r="A88" s="154">
        <v>4392</v>
      </c>
      <c r="B88" s="145" t="s">
        <v>386</v>
      </c>
      <c r="C88" s="148">
        <v>0</v>
      </c>
      <c r="D88" s="145"/>
      <c r="E88" s="145"/>
      <c r="F88" s="139"/>
      <c r="G88" s="139"/>
    </row>
    <row r="89" spans="1:7" x14ac:dyDescent="0.2">
      <c r="A89" s="154">
        <v>4393</v>
      </c>
      <c r="B89" s="145" t="s">
        <v>557</v>
      </c>
      <c r="C89" s="148">
        <v>1551328.29</v>
      </c>
      <c r="D89" s="145"/>
      <c r="E89" s="145"/>
      <c r="F89" s="139"/>
      <c r="G89" s="139"/>
    </row>
    <row r="90" spans="1:7" x14ac:dyDescent="0.2">
      <c r="A90" s="154">
        <v>4394</v>
      </c>
      <c r="B90" s="145" t="s">
        <v>387</v>
      </c>
      <c r="C90" s="148">
        <v>0</v>
      </c>
      <c r="D90" s="145"/>
      <c r="E90" s="145"/>
      <c r="F90" s="139"/>
      <c r="G90" s="139"/>
    </row>
    <row r="91" spans="1:7" x14ac:dyDescent="0.2">
      <c r="A91" s="154">
        <v>4395</v>
      </c>
      <c r="B91" s="145" t="s">
        <v>388</v>
      </c>
      <c r="C91" s="148">
        <v>0</v>
      </c>
      <c r="D91" s="145"/>
      <c r="E91" s="145"/>
      <c r="F91" s="139"/>
      <c r="G91" s="139"/>
    </row>
    <row r="92" spans="1:7" x14ac:dyDescent="0.2">
      <c r="A92" s="154">
        <v>4396</v>
      </c>
      <c r="B92" s="145" t="s">
        <v>389</v>
      </c>
      <c r="C92" s="148">
        <v>0</v>
      </c>
      <c r="D92" s="145"/>
      <c r="E92" s="145"/>
      <c r="F92" s="139"/>
      <c r="G92" s="139"/>
    </row>
    <row r="93" spans="1:7" x14ac:dyDescent="0.2">
      <c r="A93" s="154">
        <v>4397</v>
      </c>
      <c r="B93" s="145" t="s">
        <v>558</v>
      </c>
      <c r="C93" s="148">
        <v>0</v>
      </c>
      <c r="D93" s="145"/>
      <c r="E93" s="145"/>
      <c r="F93" s="139"/>
      <c r="G93" s="139"/>
    </row>
    <row r="94" spans="1:7" x14ac:dyDescent="0.2">
      <c r="A94" s="154">
        <v>4399</v>
      </c>
      <c r="B94" s="145" t="s">
        <v>385</v>
      </c>
      <c r="C94" s="148">
        <v>-96.42</v>
      </c>
      <c r="D94" s="145"/>
      <c r="E94" s="145"/>
      <c r="F94" s="139"/>
      <c r="G94" s="139"/>
    </row>
    <row r="95" spans="1:7" x14ac:dyDescent="0.2">
      <c r="A95" s="146"/>
      <c r="B95" s="146"/>
      <c r="C95" s="146"/>
      <c r="D95" s="146"/>
      <c r="E95" s="146"/>
      <c r="F95" s="139"/>
      <c r="G95" s="139"/>
    </row>
    <row r="96" spans="1:7" x14ac:dyDescent="0.2">
      <c r="A96" s="150" t="s">
        <v>618</v>
      </c>
      <c r="B96" s="150"/>
      <c r="C96" s="150"/>
      <c r="D96" s="150"/>
      <c r="E96" s="150"/>
      <c r="F96" s="139"/>
      <c r="G96" s="139"/>
    </row>
    <row r="97" spans="1:7" x14ac:dyDescent="0.2">
      <c r="A97" s="151" t="s">
        <v>180</v>
      </c>
      <c r="B97" s="151" t="s">
        <v>177</v>
      </c>
      <c r="C97" s="151" t="s">
        <v>178</v>
      </c>
      <c r="D97" s="151" t="s">
        <v>390</v>
      </c>
      <c r="E97" s="151" t="s">
        <v>238</v>
      </c>
      <c r="F97" s="139"/>
      <c r="G97" s="139"/>
    </row>
    <row r="98" spans="1:7" x14ac:dyDescent="0.2">
      <c r="A98" s="153">
        <v>5000</v>
      </c>
      <c r="B98" s="143" t="s">
        <v>391</v>
      </c>
      <c r="C98" s="144">
        <f>+SUM(C99,C127,C160,C170,C185,C218)</f>
        <v>3592435087.0099998</v>
      </c>
      <c r="D98" s="155">
        <f>C98/C98</f>
        <v>1</v>
      </c>
      <c r="E98" s="145"/>
      <c r="F98" s="139"/>
      <c r="G98" s="139"/>
    </row>
    <row r="99" spans="1:7" x14ac:dyDescent="0.2">
      <c r="A99" s="154">
        <v>5100</v>
      </c>
      <c r="B99" s="145" t="s">
        <v>392</v>
      </c>
      <c r="C99" s="148">
        <f>+SUM(C100,C107,C117)</f>
        <v>3226073842.6300001</v>
      </c>
      <c r="D99" s="155">
        <f>C99/$C$99</f>
        <v>1</v>
      </c>
      <c r="E99" s="145"/>
      <c r="F99" s="139"/>
      <c r="G99" s="139"/>
    </row>
    <row r="100" spans="1:7" x14ac:dyDescent="0.2">
      <c r="A100" s="153">
        <v>5110</v>
      </c>
      <c r="B100" s="143" t="s">
        <v>393</v>
      </c>
      <c r="C100" s="144">
        <f>+SUM(C101:C106)</f>
        <v>2727133126.0900002</v>
      </c>
      <c r="D100" s="155">
        <f t="shared" ref="D100:D163" si="0">C100/$C$99</f>
        <v>0.84534119772867711</v>
      </c>
      <c r="E100" s="145"/>
      <c r="F100" s="139"/>
      <c r="G100" s="139"/>
    </row>
    <row r="101" spans="1:7" x14ac:dyDescent="0.2">
      <c r="A101" s="154">
        <v>5111</v>
      </c>
      <c r="B101" s="145" t="s">
        <v>394</v>
      </c>
      <c r="C101" s="148">
        <v>688720149.70000005</v>
      </c>
      <c r="D101" s="155">
        <f t="shared" si="0"/>
        <v>0.21348555033028413</v>
      </c>
      <c r="E101" s="145"/>
      <c r="F101" s="139"/>
      <c r="G101" s="139"/>
    </row>
    <row r="102" spans="1:7" x14ac:dyDescent="0.2">
      <c r="A102" s="154">
        <v>5112</v>
      </c>
      <c r="B102" s="145" t="s">
        <v>395</v>
      </c>
      <c r="C102" s="148">
        <v>320057499.77000004</v>
      </c>
      <c r="D102" s="155">
        <f t="shared" si="0"/>
        <v>9.9209601324276808E-2</v>
      </c>
      <c r="E102" s="145"/>
      <c r="F102" s="139"/>
      <c r="G102" s="139"/>
    </row>
    <row r="103" spans="1:7" x14ac:dyDescent="0.2">
      <c r="A103" s="154">
        <v>5113</v>
      </c>
      <c r="B103" s="145" t="s">
        <v>396</v>
      </c>
      <c r="C103" s="148">
        <v>330853632.33000004</v>
      </c>
      <c r="D103" s="155">
        <f t="shared" si="0"/>
        <v>0.1025561250204606</v>
      </c>
      <c r="E103" s="145"/>
      <c r="F103" s="139"/>
      <c r="G103" s="139"/>
    </row>
    <row r="104" spans="1:7" x14ac:dyDescent="0.2">
      <c r="A104" s="154">
        <v>5114</v>
      </c>
      <c r="B104" s="145" t="s">
        <v>397</v>
      </c>
      <c r="C104" s="148">
        <v>354054316.86000001</v>
      </c>
      <c r="D104" s="155">
        <f t="shared" si="0"/>
        <v>0.10974774110296355</v>
      </c>
      <c r="E104" s="145"/>
      <c r="F104" s="139"/>
      <c r="G104" s="139"/>
    </row>
    <row r="105" spans="1:7" x14ac:dyDescent="0.2">
      <c r="A105" s="154">
        <v>5115</v>
      </c>
      <c r="B105" s="145" t="s">
        <v>398</v>
      </c>
      <c r="C105" s="148">
        <v>706719589.15999997</v>
      </c>
      <c r="D105" s="155">
        <f t="shared" si="0"/>
        <v>0.21906491408264209</v>
      </c>
      <c r="E105" s="145"/>
      <c r="F105" s="139"/>
      <c r="G105" s="139"/>
    </row>
    <row r="106" spans="1:7" x14ac:dyDescent="0.2">
      <c r="A106" s="154">
        <v>5116</v>
      </c>
      <c r="B106" s="145" t="s">
        <v>399</v>
      </c>
      <c r="C106" s="148">
        <v>326727938.26999998</v>
      </c>
      <c r="D106" s="155">
        <f t="shared" si="0"/>
        <v>0.10127726586804993</v>
      </c>
      <c r="E106" s="145"/>
      <c r="F106" s="139"/>
      <c r="G106" s="139"/>
    </row>
    <row r="107" spans="1:7" x14ac:dyDescent="0.2">
      <c r="A107" s="153">
        <v>5120</v>
      </c>
      <c r="B107" s="143" t="s">
        <v>400</v>
      </c>
      <c r="C107" s="144">
        <f>+SUM(C108:C116)</f>
        <v>127192402.85000002</v>
      </c>
      <c r="D107" s="155">
        <f t="shared" si="0"/>
        <v>3.9426376783213569E-2</v>
      </c>
      <c r="E107" s="145"/>
      <c r="F107" s="139"/>
      <c r="G107" s="139"/>
    </row>
    <row r="108" spans="1:7" x14ac:dyDescent="0.2">
      <c r="A108" s="154">
        <v>5121</v>
      </c>
      <c r="B108" s="145" t="s">
        <v>401</v>
      </c>
      <c r="C108" s="148">
        <v>32146808.380000003</v>
      </c>
      <c r="D108" s="155">
        <f t="shared" si="0"/>
        <v>9.9646846129823486E-3</v>
      </c>
      <c r="E108" s="145"/>
      <c r="F108" s="139"/>
      <c r="G108" s="139"/>
    </row>
    <row r="109" spans="1:7" x14ac:dyDescent="0.2">
      <c r="A109" s="154">
        <v>5122</v>
      </c>
      <c r="B109" s="145" t="s">
        <v>402</v>
      </c>
      <c r="C109" s="148">
        <v>15990178.199999999</v>
      </c>
      <c r="D109" s="155">
        <f t="shared" si="0"/>
        <v>4.9565443880119891E-3</v>
      </c>
      <c r="E109" s="145"/>
      <c r="F109" s="139"/>
      <c r="G109" s="139"/>
    </row>
    <row r="110" spans="1:7" x14ac:dyDescent="0.2">
      <c r="A110" s="154">
        <v>5123</v>
      </c>
      <c r="B110" s="145" t="s">
        <v>403</v>
      </c>
      <c r="C110" s="148">
        <v>0</v>
      </c>
      <c r="D110" s="155">
        <f t="shared" si="0"/>
        <v>0</v>
      </c>
      <c r="E110" s="145"/>
      <c r="F110" s="139"/>
      <c r="G110" s="139"/>
    </row>
    <row r="111" spans="1:7" x14ac:dyDescent="0.2">
      <c r="A111" s="154">
        <v>5124</v>
      </c>
      <c r="B111" s="145" t="s">
        <v>404</v>
      </c>
      <c r="C111" s="148">
        <v>22358088.07</v>
      </c>
      <c r="D111" s="155">
        <f t="shared" si="0"/>
        <v>6.9304328297001908E-3</v>
      </c>
      <c r="E111" s="145"/>
      <c r="F111" s="139"/>
      <c r="G111" s="139"/>
    </row>
    <row r="112" spans="1:7" x14ac:dyDescent="0.2">
      <c r="A112" s="154">
        <v>5125</v>
      </c>
      <c r="B112" s="145" t="s">
        <v>405</v>
      </c>
      <c r="C112" s="148">
        <v>21059730.620000001</v>
      </c>
      <c r="D112" s="155">
        <f t="shared" si="0"/>
        <v>6.5279753803872713E-3</v>
      </c>
      <c r="E112" s="145"/>
      <c r="F112" s="139"/>
      <c r="G112" s="139"/>
    </row>
    <row r="113" spans="1:7" x14ac:dyDescent="0.2">
      <c r="A113" s="154">
        <v>5126</v>
      </c>
      <c r="B113" s="145" t="s">
        <v>406</v>
      </c>
      <c r="C113" s="148">
        <v>17574524.150000002</v>
      </c>
      <c r="D113" s="155">
        <f t="shared" si="0"/>
        <v>5.4476509240943723E-3</v>
      </c>
      <c r="E113" s="145"/>
      <c r="F113" s="139"/>
      <c r="G113" s="139"/>
    </row>
    <row r="114" spans="1:7" x14ac:dyDescent="0.2">
      <c r="A114" s="154">
        <v>5127</v>
      </c>
      <c r="B114" s="145" t="s">
        <v>407</v>
      </c>
      <c r="C114" s="148">
        <v>9731073.5299999993</v>
      </c>
      <c r="D114" s="155">
        <f t="shared" si="0"/>
        <v>3.0163827626669922E-3</v>
      </c>
      <c r="E114" s="145"/>
      <c r="F114" s="139"/>
      <c r="G114" s="139"/>
    </row>
    <row r="115" spans="1:7" x14ac:dyDescent="0.2">
      <c r="A115" s="154">
        <v>5128</v>
      </c>
      <c r="B115" s="145" t="s">
        <v>408</v>
      </c>
      <c r="C115" s="148">
        <v>0</v>
      </c>
      <c r="D115" s="155">
        <f t="shared" si="0"/>
        <v>0</v>
      </c>
      <c r="E115" s="145"/>
      <c r="F115" s="139"/>
      <c r="G115" s="139"/>
    </row>
    <row r="116" spans="1:7" x14ac:dyDescent="0.2">
      <c r="A116" s="154">
        <v>5129</v>
      </c>
      <c r="B116" s="145" t="s">
        <v>409</v>
      </c>
      <c r="C116" s="148">
        <v>8331999.8999999994</v>
      </c>
      <c r="D116" s="155">
        <f t="shared" si="0"/>
        <v>2.5827058853703988E-3</v>
      </c>
      <c r="E116" s="145"/>
      <c r="F116" s="139"/>
      <c r="G116" s="139"/>
    </row>
    <row r="117" spans="1:7" x14ac:dyDescent="0.2">
      <c r="A117" s="153">
        <v>5130</v>
      </c>
      <c r="B117" s="143" t="s">
        <v>410</v>
      </c>
      <c r="C117" s="144">
        <f>+SUM(C118:C126)</f>
        <v>371748313.69</v>
      </c>
      <c r="D117" s="155">
        <f t="shared" si="0"/>
        <v>0.11523242548810932</v>
      </c>
      <c r="E117" s="145"/>
      <c r="F117" s="139"/>
      <c r="G117" s="139"/>
    </row>
    <row r="118" spans="1:7" x14ac:dyDescent="0.2">
      <c r="A118" s="154">
        <v>5131</v>
      </c>
      <c r="B118" s="145" t="s">
        <v>411</v>
      </c>
      <c r="C118" s="148">
        <v>46929103.729999997</v>
      </c>
      <c r="D118" s="155">
        <f t="shared" si="0"/>
        <v>1.4546816353013751E-2</v>
      </c>
      <c r="E118" s="145"/>
      <c r="F118" s="139"/>
      <c r="G118" s="139"/>
    </row>
    <row r="119" spans="1:7" x14ac:dyDescent="0.2">
      <c r="A119" s="154">
        <v>5132</v>
      </c>
      <c r="B119" s="145" t="s">
        <v>412</v>
      </c>
      <c r="C119" s="148">
        <v>41489121.43</v>
      </c>
      <c r="D119" s="155">
        <f t="shared" si="0"/>
        <v>1.2860561615718233E-2</v>
      </c>
      <c r="E119" s="145"/>
      <c r="F119" s="139"/>
      <c r="G119" s="139"/>
    </row>
    <row r="120" spans="1:7" x14ac:dyDescent="0.2">
      <c r="A120" s="154">
        <v>5133</v>
      </c>
      <c r="B120" s="145" t="s">
        <v>413</v>
      </c>
      <c r="C120" s="148">
        <v>64768136.079999998</v>
      </c>
      <c r="D120" s="155">
        <f t="shared" si="0"/>
        <v>2.0076458022795569E-2</v>
      </c>
      <c r="E120" s="145"/>
      <c r="F120" s="139"/>
      <c r="G120" s="139"/>
    </row>
    <row r="121" spans="1:7" x14ac:dyDescent="0.2">
      <c r="A121" s="154">
        <v>5134</v>
      </c>
      <c r="B121" s="145" t="s">
        <v>414</v>
      </c>
      <c r="C121" s="148">
        <v>8972701.9600000009</v>
      </c>
      <c r="D121" s="155">
        <f t="shared" si="0"/>
        <v>2.7813070616775353E-3</v>
      </c>
      <c r="E121" s="145"/>
      <c r="F121" s="139"/>
      <c r="G121" s="139"/>
    </row>
    <row r="122" spans="1:7" x14ac:dyDescent="0.2">
      <c r="A122" s="154">
        <v>5135</v>
      </c>
      <c r="B122" s="145" t="s">
        <v>415</v>
      </c>
      <c r="C122" s="148">
        <v>77268270.850000009</v>
      </c>
      <c r="D122" s="155">
        <f t="shared" si="0"/>
        <v>2.3951178621196223E-2</v>
      </c>
      <c r="E122" s="145"/>
      <c r="F122" s="139"/>
      <c r="G122" s="139"/>
    </row>
    <row r="123" spans="1:7" x14ac:dyDescent="0.2">
      <c r="A123" s="154">
        <v>5136</v>
      </c>
      <c r="B123" s="145" t="s">
        <v>416</v>
      </c>
      <c r="C123" s="148">
        <v>16172706.41</v>
      </c>
      <c r="D123" s="155">
        <f t="shared" si="0"/>
        <v>5.0131234432053435E-3</v>
      </c>
      <c r="E123" s="145"/>
      <c r="F123" s="139"/>
      <c r="G123" s="139"/>
    </row>
    <row r="124" spans="1:7" x14ac:dyDescent="0.2">
      <c r="A124" s="154">
        <v>5137</v>
      </c>
      <c r="B124" s="145" t="s">
        <v>417</v>
      </c>
      <c r="C124" s="148">
        <v>30705439.640000008</v>
      </c>
      <c r="D124" s="155">
        <f t="shared" si="0"/>
        <v>9.5178973383225271E-3</v>
      </c>
      <c r="E124" s="145"/>
      <c r="F124" s="139"/>
      <c r="G124" s="139"/>
    </row>
    <row r="125" spans="1:7" x14ac:dyDescent="0.2">
      <c r="A125" s="154">
        <v>5138</v>
      </c>
      <c r="B125" s="145" t="s">
        <v>418</v>
      </c>
      <c r="C125" s="148">
        <v>42708600.57</v>
      </c>
      <c r="D125" s="155">
        <f t="shared" si="0"/>
        <v>1.3238568815642039E-2</v>
      </c>
      <c r="E125" s="145"/>
      <c r="F125" s="139"/>
      <c r="G125" s="139"/>
    </row>
    <row r="126" spans="1:7" x14ac:dyDescent="0.2">
      <c r="A126" s="154">
        <v>5139</v>
      </c>
      <c r="B126" s="145" t="s">
        <v>419</v>
      </c>
      <c r="C126" s="148">
        <v>42734233.020000003</v>
      </c>
      <c r="D126" s="155">
        <f t="shared" si="0"/>
        <v>1.3246514216538103E-2</v>
      </c>
      <c r="E126" s="145"/>
      <c r="F126" s="139"/>
      <c r="G126" s="139"/>
    </row>
    <row r="127" spans="1:7" x14ac:dyDescent="0.2">
      <c r="A127" s="154">
        <v>5200</v>
      </c>
      <c r="B127" s="145" t="s">
        <v>420</v>
      </c>
      <c r="C127" s="148">
        <f>+SUM(C128,C131,C134,C137,C142,C146,C149,C151,C157)</f>
        <v>106058581.45</v>
      </c>
      <c r="D127" s="155">
        <f t="shared" si="0"/>
        <v>3.2875435164725679E-2</v>
      </c>
      <c r="E127" s="145"/>
      <c r="F127" s="139"/>
      <c r="G127" s="139"/>
    </row>
    <row r="128" spans="1:7" x14ac:dyDescent="0.2">
      <c r="A128" s="153">
        <v>5210</v>
      </c>
      <c r="B128" s="143" t="s">
        <v>421</v>
      </c>
      <c r="C128" s="144">
        <v>0</v>
      </c>
      <c r="D128" s="155">
        <f t="shared" si="0"/>
        <v>0</v>
      </c>
      <c r="E128" s="145"/>
      <c r="F128" s="139"/>
      <c r="G128" s="139"/>
    </row>
    <row r="129" spans="1:7" x14ac:dyDescent="0.2">
      <c r="A129" s="154">
        <v>5211</v>
      </c>
      <c r="B129" s="145" t="s">
        <v>422</v>
      </c>
      <c r="C129" s="148">
        <v>0</v>
      </c>
      <c r="D129" s="155">
        <f t="shared" si="0"/>
        <v>0</v>
      </c>
      <c r="E129" s="145"/>
      <c r="F129" s="139"/>
      <c r="G129" s="139"/>
    </row>
    <row r="130" spans="1:7" x14ac:dyDescent="0.2">
      <c r="A130" s="154">
        <v>5212</v>
      </c>
      <c r="B130" s="145" t="s">
        <v>423</v>
      </c>
      <c r="C130" s="148">
        <v>0</v>
      </c>
      <c r="D130" s="155">
        <f t="shared" si="0"/>
        <v>0</v>
      </c>
      <c r="E130" s="145"/>
      <c r="F130" s="139"/>
      <c r="G130" s="139"/>
    </row>
    <row r="131" spans="1:7" x14ac:dyDescent="0.2">
      <c r="A131" s="153">
        <v>5220</v>
      </c>
      <c r="B131" s="143" t="s">
        <v>424</v>
      </c>
      <c r="C131" s="144">
        <f>+SUM(C132:C133)</f>
        <v>58081.99</v>
      </c>
      <c r="D131" s="155">
        <f t="shared" si="0"/>
        <v>1.8003924532815306E-5</v>
      </c>
      <c r="E131" s="145"/>
      <c r="F131" s="139"/>
      <c r="G131" s="139"/>
    </row>
    <row r="132" spans="1:7" x14ac:dyDescent="0.2">
      <c r="A132" s="154">
        <v>5221</v>
      </c>
      <c r="B132" s="145" t="s">
        <v>425</v>
      </c>
      <c r="C132" s="148">
        <v>0</v>
      </c>
      <c r="D132" s="155">
        <f t="shared" si="0"/>
        <v>0</v>
      </c>
      <c r="E132" s="145"/>
      <c r="F132" s="139"/>
      <c r="G132" s="139"/>
    </row>
    <row r="133" spans="1:7" x14ac:dyDescent="0.2">
      <c r="A133" s="154">
        <v>5222</v>
      </c>
      <c r="B133" s="145" t="s">
        <v>426</v>
      </c>
      <c r="C133" s="148">
        <v>58081.99</v>
      </c>
      <c r="D133" s="155">
        <f t="shared" si="0"/>
        <v>1.8003924532815306E-5</v>
      </c>
      <c r="E133" s="145"/>
      <c r="F133" s="139"/>
      <c r="G133" s="139"/>
    </row>
    <row r="134" spans="1:7" x14ac:dyDescent="0.2">
      <c r="A134" s="153">
        <v>5230</v>
      </c>
      <c r="B134" s="143" t="s">
        <v>371</v>
      </c>
      <c r="C134" s="144">
        <v>0</v>
      </c>
      <c r="D134" s="155">
        <f t="shared" si="0"/>
        <v>0</v>
      </c>
      <c r="E134" s="145"/>
      <c r="F134" s="139"/>
      <c r="G134" s="139"/>
    </row>
    <row r="135" spans="1:7" x14ac:dyDescent="0.2">
      <c r="A135" s="154">
        <v>5231</v>
      </c>
      <c r="B135" s="145" t="s">
        <v>427</v>
      </c>
      <c r="C135" s="148">
        <v>0</v>
      </c>
      <c r="D135" s="155">
        <f t="shared" si="0"/>
        <v>0</v>
      </c>
      <c r="E135" s="145"/>
      <c r="F135" s="139"/>
      <c r="G135" s="139"/>
    </row>
    <row r="136" spans="1:7" x14ac:dyDescent="0.2">
      <c r="A136" s="154">
        <v>5232</v>
      </c>
      <c r="B136" s="145" t="s">
        <v>428</v>
      </c>
      <c r="C136" s="148">
        <v>0</v>
      </c>
      <c r="D136" s="155">
        <f t="shared" si="0"/>
        <v>0</v>
      </c>
      <c r="E136" s="145"/>
      <c r="F136" s="139"/>
      <c r="G136" s="139"/>
    </row>
    <row r="137" spans="1:7" x14ac:dyDescent="0.2">
      <c r="A137" s="153">
        <v>5240</v>
      </c>
      <c r="B137" s="143" t="s">
        <v>372</v>
      </c>
      <c r="C137" s="144">
        <f>+SUM(C138:C141)</f>
        <v>105899899.46000001</v>
      </c>
      <c r="D137" s="155">
        <f t="shared" si="0"/>
        <v>3.2826247825024045E-2</v>
      </c>
      <c r="E137" s="145"/>
      <c r="F137" s="139"/>
      <c r="G137" s="139"/>
    </row>
    <row r="138" spans="1:7" x14ac:dyDescent="0.2">
      <c r="A138" s="154">
        <v>5241</v>
      </c>
      <c r="B138" s="145" t="s">
        <v>429</v>
      </c>
      <c r="C138" s="148">
        <v>1628810.31</v>
      </c>
      <c r="D138" s="155">
        <f t="shared" si="0"/>
        <v>5.0488934520858363E-4</v>
      </c>
      <c r="E138" s="145"/>
      <c r="F138" s="139"/>
      <c r="G138" s="139"/>
    </row>
    <row r="139" spans="1:7" x14ac:dyDescent="0.2">
      <c r="A139" s="154">
        <v>5242</v>
      </c>
      <c r="B139" s="145" t="s">
        <v>430</v>
      </c>
      <c r="C139" s="148">
        <v>54642428.219999999</v>
      </c>
      <c r="D139" s="155">
        <f t="shared" si="0"/>
        <v>1.6937748757621034E-2</v>
      </c>
      <c r="E139" s="145"/>
      <c r="F139" s="139"/>
      <c r="G139" s="139"/>
    </row>
    <row r="140" spans="1:7" x14ac:dyDescent="0.2">
      <c r="A140" s="154">
        <v>5243</v>
      </c>
      <c r="B140" s="145" t="s">
        <v>431</v>
      </c>
      <c r="C140" s="148">
        <v>49628660.930000007</v>
      </c>
      <c r="D140" s="155">
        <f t="shared" si="0"/>
        <v>1.5383609722194429E-2</v>
      </c>
      <c r="E140" s="145"/>
      <c r="F140" s="139"/>
      <c r="G140" s="139"/>
    </row>
    <row r="141" spans="1:7" x14ac:dyDescent="0.2">
      <c r="A141" s="154">
        <v>5244</v>
      </c>
      <c r="B141" s="145" t="s">
        <v>432</v>
      </c>
      <c r="C141" s="148">
        <v>0</v>
      </c>
      <c r="D141" s="155">
        <f t="shared" si="0"/>
        <v>0</v>
      </c>
      <c r="E141" s="145"/>
      <c r="F141" s="139"/>
      <c r="G141" s="139"/>
    </row>
    <row r="142" spans="1:7" x14ac:dyDescent="0.2">
      <c r="A142" s="153">
        <v>5250</v>
      </c>
      <c r="B142" s="143" t="s">
        <v>373</v>
      </c>
      <c r="C142" s="144">
        <v>0</v>
      </c>
      <c r="D142" s="155">
        <f t="shared" si="0"/>
        <v>0</v>
      </c>
      <c r="E142" s="145"/>
      <c r="F142" s="139"/>
      <c r="G142" s="139"/>
    </row>
    <row r="143" spans="1:7" x14ac:dyDescent="0.2">
      <c r="A143" s="154">
        <v>5251</v>
      </c>
      <c r="B143" s="145" t="s">
        <v>433</v>
      </c>
      <c r="C143" s="148">
        <v>0</v>
      </c>
      <c r="D143" s="155">
        <f t="shared" si="0"/>
        <v>0</v>
      </c>
      <c r="E143" s="145"/>
      <c r="F143" s="139"/>
      <c r="G143" s="139"/>
    </row>
    <row r="144" spans="1:7" x14ac:dyDescent="0.2">
      <c r="A144" s="154">
        <v>5252</v>
      </c>
      <c r="B144" s="145" t="s">
        <v>434</v>
      </c>
      <c r="C144" s="148">
        <v>0</v>
      </c>
      <c r="D144" s="155">
        <f t="shared" si="0"/>
        <v>0</v>
      </c>
      <c r="E144" s="145"/>
      <c r="F144" s="139"/>
      <c r="G144" s="139"/>
    </row>
    <row r="145" spans="1:7" x14ac:dyDescent="0.2">
      <c r="A145" s="154">
        <v>5259</v>
      </c>
      <c r="B145" s="145" t="s">
        <v>435</v>
      </c>
      <c r="C145" s="148">
        <v>0</v>
      </c>
      <c r="D145" s="155">
        <f t="shared" si="0"/>
        <v>0</v>
      </c>
      <c r="E145" s="145"/>
      <c r="F145" s="139"/>
      <c r="G145" s="139"/>
    </row>
    <row r="146" spans="1:7" x14ac:dyDescent="0.2">
      <c r="A146" s="153">
        <v>5260</v>
      </c>
      <c r="B146" s="143" t="s">
        <v>436</v>
      </c>
      <c r="C146" s="144">
        <v>0</v>
      </c>
      <c r="D146" s="155">
        <f t="shared" si="0"/>
        <v>0</v>
      </c>
      <c r="E146" s="145"/>
      <c r="F146" s="139"/>
      <c r="G146" s="139"/>
    </row>
    <row r="147" spans="1:7" x14ac:dyDescent="0.2">
      <c r="A147" s="154">
        <v>5261</v>
      </c>
      <c r="B147" s="145" t="s">
        <v>437</v>
      </c>
      <c r="C147" s="148">
        <v>0</v>
      </c>
      <c r="D147" s="155">
        <f t="shared" si="0"/>
        <v>0</v>
      </c>
      <c r="E147" s="145"/>
      <c r="F147" s="139"/>
      <c r="G147" s="139"/>
    </row>
    <row r="148" spans="1:7" x14ac:dyDescent="0.2">
      <c r="A148" s="154">
        <v>5262</v>
      </c>
      <c r="B148" s="145" t="s">
        <v>438</v>
      </c>
      <c r="C148" s="148">
        <v>0</v>
      </c>
      <c r="D148" s="155">
        <f t="shared" si="0"/>
        <v>0</v>
      </c>
      <c r="E148" s="145"/>
      <c r="F148" s="139"/>
      <c r="G148" s="139"/>
    </row>
    <row r="149" spans="1:7" x14ac:dyDescent="0.2">
      <c r="A149" s="153">
        <v>5270</v>
      </c>
      <c r="B149" s="143" t="s">
        <v>439</v>
      </c>
      <c r="C149" s="144">
        <v>0</v>
      </c>
      <c r="D149" s="155">
        <f t="shared" si="0"/>
        <v>0</v>
      </c>
      <c r="E149" s="145"/>
      <c r="F149" s="139"/>
      <c r="G149" s="139"/>
    </row>
    <row r="150" spans="1:7" x14ac:dyDescent="0.2">
      <c r="A150" s="154">
        <v>5271</v>
      </c>
      <c r="B150" s="145" t="s">
        <v>440</v>
      </c>
      <c r="C150" s="148">
        <v>0</v>
      </c>
      <c r="D150" s="155">
        <f t="shared" si="0"/>
        <v>0</v>
      </c>
      <c r="E150" s="145"/>
      <c r="F150" s="139"/>
      <c r="G150" s="139"/>
    </row>
    <row r="151" spans="1:7" x14ac:dyDescent="0.2">
      <c r="A151" s="153">
        <v>5280</v>
      </c>
      <c r="B151" s="143" t="s">
        <v>441</v>
      </c>
      <c r="C151" s="144">
        <v>100600</v>
      </c>
      <c r="D151" s="155">
        <f t="shared" si="0"/>
        <v>3.1183415168819451E-5</v>
      </c>
      <c r="E151" s="145"/>
      <c r="F151" s="139"/>
      <c r="G151" s="139"/>
    </row>
    <row r="152" spans="1:7" x14ac:dyDescent="0.2">
      <c r="A152" s="154">
        <v>5281</v>
      </c>
      <c r="B152" s="145" t="s">
        <v>442</v>
      </c>
      <c r="C152" s="148">
        <v>100600</v>
      </c>
      <c r="D152" s="155">
        <f t="shared" si="0"/>
        <v>3.1183415168819451E-5</v>
      </c>
      <c r="E152" s="145"/>
      <c r="F152" s="139"/>
      <c r="G152" s="139"/>
    </row>
    <row r="153" spans="1:7" x14ac:dyDescent="0.2">
      <c r="A153" s="154">
        <v>5282</v>
      </c>
      <c r="B153" s="145" t="s">
        <v>443</v>
      </c>
      <c r="C153" s="148">
        <v>0</v>
      </c>
      <c r="D153" s="155">
        <f t="shared" si="0"/>
        <v>0</v>
      </c>
      <c r="E153" s="145"/>
      <c r="F153" s="139"/>
      <c r="G153" s="139"/>
    </row>
    <row r="154" spans="1:7" x14ac:dyDescent="0.2">
      <c r="A154" s="154">
        <v>5283</v>
      </c>
      <c r="B154" s="145" t="s">
        <v>444</v>
      </c>
      <c r="C154" s="148">
        <v>0</v>
      </c>
      <c r="D154" s="155">
        <f t="shared" si="0"/>
        <v>0</v>
      </c>
      <c r="E154" s="145"/>
      <c r="F154" s="139"/>
      <c r="G154" s="139"/>
    </row>
    <row r="155" spans="1:7" x14ac:dyDescent="0.2">
      <c r="A155" s="154">
        <v>5284</v>
      </c>
      <c r="B155" s="145" t="s">
        <v>445</v>
      </c>
      <c r="C155" s="148">
        <v>0</v>
      </c>
      <c r="D155" s="155">
        <f t="shared" si="0"/>
        <v>0</v>
      </c>
      <c r="E155" s="145"/>
      <c r="F155" s="139"/>
      <c r="G155" s="139"/>
    </row>
    <row r="156" spans="1:7" x14ac:dyDescent="0.2">
      <c r="A156" s="154">
        <v>5285</v>
      </c>
      <c r="B156" s="145" t="s">
        <v>446</v>
      </c>
      <c r="C156" s="148">
        <v>0</v>
      </c>
      <c r="D156" s="155">
        <f t="shared" si="0"/>
        <v>0</v>
      </c>
      <c r="E156" s="145"/>
      <c r="F156" s="139"/>
      <c r="G156" s="139"/>
    </row>
    <row r="157" spans="1:7" x14ac:dyDescent="0.2">
      <c r="A157" s="153">
        <v>5290</v>
      </c>
      <c r="B157" s="143" t="s">
        <v>447</v>
      </c>
      <c r="C157" s="144">
        <v>0</v>
      </c>
      <c r="D157" s="155">
        <f t="shared" si="0"/>
        <v>0</v>
      </c>
      <c r="E157" s="145"/>
      <c r="F157" s="139"/>
      <c r="G157" s="139"/>
    </row>
    <row r="158" spans="1:7" x14ac:dyDescent="0.2">
      <c r="A158" s="154">
        <v>5291</v>
      </c>
      <c r="B158" s="145" t="s">
        <v>448</v>
      </c>
      <c r="C158" s="148">
        <v>0</v>
      </c>
      <c r="D158" s="155">
        <f t="shared" si="0"/>
        <v>0</v>
      </c>
      <c r="E158" s="145"/>
      <c r="F158" s="139"/>
      <c r="G158" s="139"/>
    </row>
    <row r="159" spans="1:7" x14ac:dyDescent="0.2">
      <c r="A159" s="154">
        <v>5292</v>
      </c>
      <c r="B159" s="145" t="s">
        <v>449</v>
      </c>
      <c r="C159" s="148">
        <v>0</v>
      </c>
      <c r="D159" s="155">
        <f t="shared" si="0"/>
        <v>0</v>
      </c>
      <c r="E159" s="145"/>
      <c r="F159" s="139"/>
      <c r="G159" s="139"/>
    </row>
    <row r="160" spans="1:7" x14ac:dyDescent="0.2">
      <c r="A160" s="154">
        <v>5300</v>
      </c>
      <c r="B160" s="145" t="s">
        <v>450</v>
      </c>
      <c r="C160" s="148">
        <v>0</v>
      </c>
      <c r="D160" s="155">
        <f t="shared" si="0"/>
        <v>0</v>
      </c>
      <c r="E160" s="145"/>
      <c r="F160" s="139"/>
      <c r="G160" s="139"/>
    </row>
    <row r="161" spans="1:7" x14ac:dyDescent="0.2">
      <c r="A161" s="153">
        <v>5310</v>
      </c>
      <c r="B161" s="143" t="s">
        <v>366</v>
      </c>
      <c r="C161" s="144">
        <v>0</v>
      </c>
      <c r="D161" s="155">
        <f t="shared" si="0"/>
        <v>0</v>
      </c>
      <c r="E161" s="145"/>
      <c r="F161" s="139"/>
      <c r="G161" s="139"/>
    </row>
    <row r="162" spans="1:7" x14ac:dyDescent="0.2">
      <c r="A162" s="154">
        <v>5311</v>
      </c>
      <c r="B162" s="145" t="s">
        <v>451</v>
      </c>
      <c r="C162" s="148">
        <v>0</v>
      </c>
      <c r="D162" s="155">
        <f t="shared" si="0"/>
        <v>0</v>
      </c>
      <c r="E162" s="145"/>
      <c r="F162" s="139"/>
      <c r="G162" s="139"/>
    </row>
    <row r="163" spans="1:7" x14ac:dyDescent="0.2">
      <c r="A163" s="154">
        <v>5312</v>
      </c>
      <c r="B163" s="145" t="s">
        <v>452</v>
      </c>
      <c r="C163" s="148">
        <v>0</v>
      </c>
      <c r="D163" s="155">
        <f t="shared" si="0"/>
        <v>0</v>
      </c>
      <c r="E163" s="145"/>
      <c r="F163" s="139"/>
      <c r="G163" s="139"/>
    </row>
    <row r="164" spans="1:7" x14ac:dyDescent="0.2">
      <c r="A164" s="153">
        <v>5320</v>
      </c>
      <c r="B164" s="143" t="s">
        <v>367</v>
      </c>
      <c r="C164" s="144">
        <v>0</v>
      </c>
      <c r="D164" s="155">
        <f t="shared" ref="D164:D220" si="1">C164/$C$99</f>
        <v>0</v>
      </c>
      <c r="E164" s="145"/>
      <c r="F164" s="139"/>
      <c r="G164" s="139"/>
    </row>
    <row r="165" spans="1:7" x14ac:dyDescent="0.2">
      <c r="A165" s="154">
        <v>5321</v>
      </c>
      <c r="B165" s="145" t="s">
        <v>453</v>
      </c>
      <c r="C165" s="148">
        <v>0</v>
      </c>
      <c r="D165" s="155">
        <f t="shared" si="1"/>
        <v>0</v>
      </c>
      <c r="E165" s="145"/>
      <c r="F165" s="139"/>
      <c r="G165" s="139"/>
    </row>
    <row r="166" spans="1:7" x14ac:dyDescent="0.2">
      <c r="A166" s="154">
        <v>5322</v>
      </c>
      <c r="B166" s="145" t="s">
        <v>454</v>
      </c>
      <c r="C166" s="148">
        <v>0</v>
      </c>
      <c r="D166" s="155">
        <f t="shared" si="1"/>
        <v>0</v>
      </c>
      <c r="E166" s="145"/>
      <c r="F166" s="139"/>
      <c r="G166" s="139"/>
    </row>
    <row r="167" spans="1:7" x14ac:dyDescent="0.2">
      <c r="A167" s="153">
        <v>5330</v>
      </c>
      <c r="B167" s="143" t="s">
        <v>368</v>
      </c>
      <c r="C167" s="144">
        <v>0</v>
      </c>
      <c r="D167" s="155">
        <f t="shared" si="1"/>
        <v>0</v>
      </c>
      <c r="E167" s="145"/>
      <c r="F167" s="139"/>
      <c r="G167" s="139"/>
    </row>
    <row r="168" spans="1:7" x14ac:dyDescent="0.2">
      <c r="A168" s="154">
        <v>5331</v>
      </c>
      <c r="B168" s="145" t="s">
        <v>455</v>
      </c>
      <c r="C168" s="148">
        <v>0</v>
      </c>
      <c r="D168" s="155">
        <f t="shared" si="1"/>
        <v>0</v>
      </c>
      <c r="E168" s="145"/>
      <c r="F168" s="139"/>
      <c r="G168" s="139"/>
    </row>
    <row r="169" spans="1:7" x14ac:dyDescent="0.2">
      <c r="A169" s="154">
        <v>5332</v>
      </c>
      <c r="B169" s="145" t="s">
        <v>456</v>
      </c>
      <c r="C169" s="148">
        <v>0</v>
      </c>
      <c r="D169" s="155">
        <f t="shared" si="1"/>
        <v>0</v>
      </c>
      <c r="E169" s="145"/>
      <c r="F169" s="139"/>
      <c r="G169" s="139"/>
    </row>
    <row r="170" spans="1:7" x14ac:dyDescent="0.2">
      <c r="A170" s="154">
        <v>5400</v>
      </c>
      <c r="B170" s="145" t="s">
        <v>457</v>
      </c>
      <c r="C170" s="148">
        <v>0</v>
      </c>
      <c r="D170" s="155">
        <f t="shared" si="1"/>
        <v>0</v>
      </c>
      <c r="E170" s="145"/>
      <c r="F170" s="139"/>
      <c r="G170" s="139"/>
    </row>
    <row r="171" spans="1:7" x14ac:dyDescent="0.2">
      <c r="A171" s="153">
        <v>5410</v>
      </c>
      <c r="B171" s="143" t="s">
        <v>458</v>
      </c>
      <c r="C171" s="144">
        <v>0</v>
      </c>
      <c r="D171" s="155">
        <f t="shared" si="1"/>
        <v>0</v>
      </c>
      <c r="E171" s="145"/>
      <c r="F171" s="139"/>
      <c r="G171" s="139"/>
    </row>
    <row r="172" spans="1:7" x14ac:dyDescent="0.2">
      <c r="A172" s="154">
        <v>5411</v>
      </c>
      <c r="B172" s="145" t="s">
        <v>459</v>
      </c>
      <c r="C172" s="148">
        <v>0</v>
      </c>
      <c r="D172" s="155">
        <f t="shared" si="1"/>
        <v>0</v>
      </c>
      <c r="E172" s="145"/>
      <c r="F172" s="139"/>
      <c r="G172" s="139"/>
    </row>
    <row r="173" spans="1:7" x14ac:dyDescent="0.2">
      <c r="A173" s="154">
        <v>5412</v>
      </c>
      <c r="B173" s="145" t="s">
        <v>460</v>
      </c>
      <c r="C173" s="148">
        <v>0</v>
      </c>
      <c r="D173" s="155">
        <f t="shared" si="1"/>
        <v>0</v>
      </c>
      <c r="E173" s="145"/>
      <c r="F173" s="139"/>
      <c r="G173" s="139"/>
    </row>
    <row r="174" spans="1:7" x14ac:dyDescent="0.2">
      <c r="A174" s="153">
        <v>5420</v>
      </c>
      <c r="B174" s="143" t="s">
        <v>461</v>
      </c>
      <c r="C174" s="144">
        <v>0</v>
      </c>
      <c r="D174" s="155">
        <f t="shared" si="1"/>
        <v>0</v>
      </c>
      <c r="E174" s="145"/>
      <c r="F174" s="139"/>
      <c r="G174" s="139"/>
    </row>
    <row r="175" spans="1:7" x14ac:dyDescent="0.2">
      <c r="A175" s="154">
        <v>5421</v>
      </c>
      <c r="B175" s="145" t="s">
        <v>462</v>
      </c>
      <c r="C175" s="148">
        <v>0</v>
      </c>
      <c r="D175" s="155">
        <f t="shared" si="1"/>
        <v>0</v>
      </c>
      <c r="E175" s="145"/>
      <c r="F175" s="139"/>
      <c r="G175" s="139"/>
    </row>
    <row r="176" spans="1:7" x14ac:dyDescent="0.2">
      <c r="A176" s="154">
        <v>5422</v>
      </c>
      <c r="B176" s="145" t="s">
        <v>463</v>
      </c>
      <c r="C176" s="148">
        <v>0</v>
      </c>
      <c r="D176" s="155">
        <f t="shared" si="1"/>
        <v>0</v>
      </c>
      <c r="E176" s="145"/>
      <c r="F176" s="139"/>
      <c r="G176" s="139"/>
    </row>
    <row r="177" spans="1:7" x14ac:dyDescent="0.2">
      <c r="A177" s="153">
        <v>5430</v>
      </c>
      <c r="B177" s="143" t="s">
        <v>464</v>
      </c>
      <c r="C177" s="144">
        <v>0</v>
      </c>
      <c r="D177" s="155">
        <f t="shared" si="1"/>
        <v>0</v>
      </c>
      <c r="E177" s="145"/>
      <c r="F177" s="139"/>
      <c r="G177" s="139"/>
    </row>
    <row r="178" spans="1:7" x14ac:dyDescent="0.2">
      <c r="A178" s="154">
        <v>5431</v>
      </c>
      <c r="B178" s="145" t="s">
        <v>465</v>
      </c>
      <c r="C178" s="148">
        <v>0</v>
      </c>
      <c r="D178" s="155">
        <f t="shared" si="1"/>
        <v>0</v>
      </c>
      <c r="E178" s="145"/>
      <c r="F178" s="139"/>
      <c r="G178" s="139"/>
    </row>
    <row r="179" spans="1:7" x14ac:dyDescent="0.2">
      <c r="A179" s="154">
        <v>5432</v>
      </c>
      <c r="B179" s="145" t="s">
        <v>466</v>
      </c>
      <c r="C179" s="148">
        <v>0</v>
      </c>
      <c r="D179" s="155">
        <f t="shared" si="1"/>
        <v>0</v>
      </c>
      <c r="E179" s="145"/>
      <c r="F179" s="139"/>
      <c r="G179" s="139"/>
    </row>
    <row r="180" spans="1:7" x14ac:dyDescent="0.2">
      <c r="A180" s="153">
        <v>5440</v>
      </c>
      <c r="B180" s="143" t="s">
        <v>467</v>
      </c>
      <c r="C180" s="144">
        <v>0</v>
      </c>
      <c r="D180" s="155">
        <f t="shared" si="1"/>
        <v>0</v>
      </c>
      <c r="E180" s="145"/>
      <c r="F180" s="139"/>
      <c r="G180" s="139"/>
    </row>
    <row r="181" spans="1:7" x14ac:dyDescent="0.2">
      <c r="A181" s="154">
        <v>5441</v>
      </c>
      <c r="B181" s="145" t="s">
        <v>467</v>
      </c>
      <c r="C181" s="148">
        <v>0</v>
      </c>
      <c r="D181" s="155">
        <f t="shared" si="1"/>
        <v>0</v>
      </c>
      <c r="E181" s="145"/>
      <c r="F181" s="139"/>
      <c r="G181" s="139"/>
    </row>
    <row r="182" spans="1:7" x14ac:dyDescent="0.2">
      <c r="A182" s="153">
        <v>5450</v>
      </c>
      <c r="B182" s="143" t="s">
        <v>468</v>
      </c>
      <c r="C182" s="144">
        <v>0</v>
      </c>
      <c r="D182" s="155">
        <f t="shared" si="1"/>
        <v>0</v>
      </c>
      <c r="E182" s="145"/>
      <c r="F182" s="139"/>
      <c r="G182" s="139"/>
    </row>
    <row r="183" spans="1:7" x14ac:dyDescent="0.2">
      <c r="A183" s="154">
        <v>5451</v>
      </c>
      <c r="B183" s="145" t="s">
        <v>469</v>
      </c>
      <c r="C183" s="148">
        <v>0</v>
      </c>
      <c r="D183" s="155">
        <f t="shared" si="1"/>
        <v>0</v>
      </c>
      <c r="E183" s="145"/>
      <c r="F183" s="139"/>
      <c r="G183" s="139"/>
    </row>
    <row r="184" spans="1:7" x14ac:dyDescent="0.2">
      <c r="A184" s="154">
        <v>5452</v>
      </c>
      <c r="B184" s="145" t="s">
        <v>470</v>
      </c>
      <c r="C184" s="148">
        <v>0</v>
      </c>
      <c r="D184" s="155">
        <f t="shared" si="1"/>
        <v>0</v>
      </c>
      <c r="E184" s="145"/>
      <c r="F184" s="139"/>
      <c r="G184" s="139"/>
    </row>
    <row r="185" spans="1:7" x14ac:dyDescent="0.2">
      <c r="A185" s="154">
        <v>5500</v>
      </c>
      <c r="B185" s="145" t="s">
        <v>471</v>
      </c>
      <c r="C185" s="148">
        <f>+SUM(C186,C195,C198,C208)</f>
        <v>260302662.93000001</v>
      </c>
      <c r="D185" s="155">
        <f t="shared" si="1"/>
        <v>8.0687137253433988E-2</v>
      </c>
      <c r="E185" s="145"/>
      <c r="F185" s="139"/>
      <c r="G185" s="139"/>
    </row>
    <row r="186" spans="1:7" x14ac:dyDescent="0.2">
      <c r="A186" s="153">
        <v>5510</v>
      </c>
      <c r="B186" s="143" t="s">
        <v>472</v>
      </c>
      <c r="C186" s="144">
        <f>+SUM(C187:C194)</f>
        <v>258086598.38999999</v>
      </c>
      <c r="D186" s="155">
        <f t="shared" si="1"/>
        <v>8.0000214185921861E-2</v>
      </c>
      <c r="E186" s="145"/>
      <c r="F186" s="139"/>
      <c r="G186" s="139"/>
    </row>
    <row r="187" spans="1:7" x14ac:dyDescent="0.2">
      <c r="A187" s="154">
        <v>5511</v>
      </c>
      <c r="B187" s="145" t="s">
        <v>473</v>
      </c>
      <c r="C187" s="148">
        <v>0</v>
      </c>
      <c r="D187" s="155">
        <f t="shared" si="1"/>
        <v>0</v>
      </c>
      <c r="E187" s="145"/>
      <c r="F187" s="139"/>
      <c r="G187" s="139"/>
    </row>
    <row r="188" spans="1:7" x14ac:dyDescent="0.2">
      <c r="A188" s="154">
        <v>5512</v>
      </c>
      <c r="B188" s="145" t="s">
        <v>474</v>
      </c>
      <c r="C188" s="148">
        <v>0</v>
      </c>
      <c r="D188" s="155">
        <f t="shared" si="1"/>
        <v>0</v>
      </c>
      <c r="E188" s="145"/>
      <c r="F188" s="139"/>
      <c r="G188" s="139"/>
    </row>
    <row r="189" spans="1:7" x14ac:dyDescent="0.2">
      <c r="A189" s="154">
        <v>5513</v>
      </c>
      <c r="B189" s="145" t="s">
        <v>475</v>
      </c>
      <c r="C189" s="148">
        <v>112240967.88</v>
      </c>
      <c r="D189" s="155">
        <f t="shared" si="1"/>
        <v>3.4791816106880404E-2</v>
      </c>
      <c r="E189" s="145"/>
      <c r="F189" s="139"/>
      <c r="G189" s="139"/>
    </row>
    <row r="190" spans="1:7" x14ac:dyDescent="0.2">
      <c r="A190" s="154">
        <v>5514</v>
      </c>
      <c r="B190" s="145" t="s">
        <v>476</v>
      </c>
      <c r="C190" s="148">
        <v>0</v>
      </c>
      <c r="D190" s="155">
        <f t="shared" si="1"/>
        <v>0</v>
      </c>
      <c r="E190" s="145"/>
      <c r="F190" s="139"/>
      <c r="G190" s="139"/>
    </row>
    <row r="191" spans="1:7" x14ac:dyDescent="0.2">
      <c r="A191" s="154">
        <v>5515</v>
      </c>
      <c r="B191" s="145" t="s">
        <v>477</v>
      </c>
      <c r="C191" s="148">
        <v>144227377.97</v>
      </c>
      <c r="D191" s="155">
        <f t="shared" si="1"/>
        <v>4.4706781371259982E-2</v>
      </c>
      <c r="E191" s="145"/>
      <c r="F191" s="139"/>
      <c r="G191" s="139"/>
    </row>
    <row r="192" spans="1:7" x14ac:dyDescent="0.2">
      <c r="A192" s="154">
        <v>5516</v>
      </c>
      <c r="B192" s="145" t="s">
        <v>478</v>
      </c>
      <c r="C192" s="148">
        <v>21228</v>
      </c>
      <c r="D192" s="155">
        <f t="shared" si="1"/>
        <v>6.5801345646490986E-6</v>
      </c>
      <c r="E192" s="145"/>
      <c r="F192" s="139"/>
      <c r="G192" s="139"/>
    </row>
    <row r="193" spans="1:7" x14ac:dyDescent="0.2">
      <c r="A193" s="154">
        <v>5517</v>
      </c>
      <c r="B193" s="145" t="s">
        <v>479</v>
      </c>
      <c r="C193" s="148">
        <v>1265718.6600000001</v>
      </c>
      <c r="D193" s="155">
        <f t="shared" si="1"/>
        <v>3.9234026303878561E-4</v>
      </c>
      <c r="E193" s="145"/>
      <c r="F193" s="139"/>
      <c r="G193" s="139"/>
    </row>
    <row r="194" spans="1:7" x14ac:dyDescent="0.2">
      <c r="A194" s="154">
        <v>5518</v>
      </c>
      <c r="B194" s="145" t="s">
        <v>114</v>
      </c>
      <c r="C194" s="148">
        <v>331305.88</v>
      </c>
      <c r="D194" s="155">
        <f t="shared" si="1"/>
        <v>1.0269631017804252E-4</v>
      </c>
      <c r="E194" s="145"/>
      <c r="F194" s="139"/>
      <c r="G194" s="139"/>
    </row>
    <row r="195" spans="1:7" x14ac:dyDescent="0.2">
      <c r="A195" s="153">
        <v>5520</v>
      </c>
      <c r="B195" s="143" t="s">
        <v>113</v>
      </c>
      <c r="C195" s="144">
        <v>0</v>
      </c>
      <c r="D195" s="155">
        <f t="shared" si="1"/>
        <v>0</v>
      </c>
      <c r="E195" s="145"/>
      <c r="F195" s="139"/>
      <c r="G195" s="139"/>
    </row>
    <row r="196" spans="1:7" x14ac:dyDescent="0.2">
      <c r="A196" s="154">
        <v>5521</v>
      </c>
      <c r="B196" s="145" t="s">
        <v>480</v>
      </c>
      <c r="C196" s="148">
        <v>0</v>
      </c>
      <c r="D196" s="155">
        <f t="shared" si="1"/>
        <v>0</v>
      </c>
      <c r="E196" s="145"/>
      <c r="F196" s="139"/>
      <c r="G196" s="139"/>
    </row>
    <row r="197" spans="1:7" x14ac:dyDescent="0.2">
      <c r="A197" s="154">
        <v>5522</v>
      </c>
      <c r="B197" s="145" t="s">
        <v>481</v>
      </c>
      <c r="C197" s="148">
        <v>0</v>
      </c>
      <c r="D197" s="155">
        <f t="shared" si="1"/>
        <v>0</v>
      </c>
      <c r="E197" s="145"/>
      <c r="F197" s="139"/>
      <c r="G197" s="139"/>
    </row>
    <row r="198" spans="1:7" x14ac:dyDescent="0.2">
      <c r="A198" s="153">
        <v>5530</v>
      </c>
      <c r="B198" s="143" t="s">
        <v>482</v>
      </c>
      <c r="C198" s="144">
        <f>+SUM(C199:C203)</f>
        <v>1208.02</v>
      </c>
      <c r="D198" s="155">
        <f t="shared" si="1"/>
        <v>3.7445516095663292E-7</v>
      </c>
      <c r="E198" s="145"/>
      <c r="F198" s="139"/>
      <c r="G198" s="139"/>
    </row>
    <row r="199" spans="1:7" x14ac:dyDescent="0.2">
      <c r="A199" s="154">
        <v>5531</v>
      </c>
      <c r="B199" s="145" t="s">
        <v>483</v>
      </c>
      <c r="C199" s="148">
        <v>0</v>
      </c>
      <c r="D199" s="155">
        <f t="shared" si="1"/>
        <v>0</v>
      </c>
      <c r="E199" s="145"/>
      <c r="F199" s="139"/>
      <c r="G199" s="139"/>
    </row>
    <row r="200" spans="1:7" x14ac:dyDescent="0.2">
      <c r="A200" s="154">
        <v>5532</v>
      </c>
      <c r="B200" s="145" t="s">
        <v>484</v>
      </c>
      <c r="C200" s="148">
        <v>0</v>
      </c>
      <c r="D200" s="155">
        <f t="shared" si="1"/>
        <v>0</v>
      </c>
      <c r="E200" s="145"/>
      <c r="F200" s="139"/>
      <c r="G200" s="139"/>
    </row>
    <row r="201" spans="1:7" x14ac:dyDescent="0.2">
      <c r="A201" s="154">
        <v>5533</v>
      </c>
      <c r="B201" s="145" t="s">
        <v>485</v>
      </c>
      <c r="C201" s="148">
        <v>0</v>
      </c>
      <c r="D201" s="155">
        <f t="shared" si="1"/>
        <v>0</v>
      </c>
      <c r="E201" s="145"/>
      <c r="F201" s="139"/>
      <c r="G201" s="139"/>
    </row>
    <row r="202" spans="1:7" x14ac:dyDescent="0.2">
      <c r="A202" s="154">
        <v>5534</v>
      </c>
      <c r="B202" s="145" t="s">
        <v>486</v>
      </c>
      <c r="C202" s="148">
        <v>0</v>
      </c>
      <c r="D202" s="155">
        <f t="shared" si="1"/>
        <v>0</v>
      </c>
      <c r="E202" s="145"/>
      <c r="F202" s="139"/>
      <c r="G202" s="139"/>
    </row>
    <row r="203" spans="1:7" x14ac:dyDescent="0.2">
      <c r="A203" s="154">
        <v>5535</v>
      </c>
      <c r="B203" s="145" t="s">
        <v>487</v>
      </c>
      <c r="C203" s="148">
        <v>1208.02</v>
      </c>
      <c r="D203" s="155">
        <f t="shared" si="1"/>
        <v>3.7445516095663292E-7</v>
      </c>
      <c r="E203" s="145"/>
      <c r="F203" s="139"/>
      <c r="G203" s="139"/>
    </row>
    <row r="204" spans="1:7" x14ac:dyDescent="0.2">
      <c r="A204" s="153">
        <v>5540</v>
      </c>
      <c r="B204" s="143" t="s">
        <v>488</v>
      </c>
      <c r="C204" s="144">
        <v>0</v>
      </c>
      <c r="D204" s="155">
        <f t="shared" si="1"/>
        <v>0</v>
      </c>
      <c r="E204" s="145"/>
      <c r="F204" s="139"/>
      <c r="G204" s="139"/>
    </row>
    <row r="205" spans="1:7" x14ac:dyDescent="0.2">
      <c r="A205" s="154">
        <v>5541</v>
      </c>
      <c r="B205" s="145" t="s">
        <v>488</v>
      </c>
      <c r="C205" s="148">
        <v>0</v>
      </c>
      <c r="D205" s="155">
        <f t="shared" si="1"/>
        <v>0</v>
      </c>
      <c r="E205" s="145"/>
      <c r="F205" s="139"/>
      <c r="G205" s="139"/>
    </row>
    <row r="206" spans="1:7" x14ac:dyDescent="0.2">
      <c r="A206" s="153">
        <v>5550</v>
      </c>
      <c r="B206" s="143" t="s">
        <v>489</v>
      </c>
      <c r="C206" s="144">
        <v>0</v>
      </c>
      <c r="D206" s="155">
        <f t="shared" si="1"/>
        <v>0</v>
      </c>
      <c r="E206" s="145"/>
      <c r="F206" s="139"/>
      <c r="G206" s="139"/>
    </row>
    <row r="207" spans="1:7" x14ac:dyDescent="0.2">
      <c r="A207" s="154">
        <v>5551</v>
      </c>
      <c r="B207" s="145" t="s">
        <v>489</v>
      </c>
      <c r="C207" s="148">
        <v>0</v>
      </c>
      <c r="D207" s="155">
        <f t="shared" si="1"/>
        <v>0</v>
      </c>
      <c r="E207" s="145"/>
      <c r="F207" s="139"/>
      <c r="G207" s="139"/>
    </row>
    <row r="208" spans="1:7" x14ac:dyDescent="0.2">
      <c r="A208" s="153">
        <v>5590</v>
      </c>
      <c r="B208" s="143" t="s">
        <v>490</v>
      </c>
      <c r="C208" s="144">
        <f>+SUM(C209:C217)</f>
        <v>2214856.52</v>
      </c>
      <c r="D208" s="155">
        <f t="shared" si="1"/>
        <v>6.8654861235115962E-4</v>
      </c>
      <c r="E208" s="145"/>
      <c r="F208" s="139"/>
      <c r="G208" s="139"/>
    </row>
    <row r="209" spans="1:7" x14ac:dyDescent="0.2">
      <c r="A209" s="154">
        <v>5591</v>
      </c>
      <c r="B209" s="145" t="s">
        <v>491</v>
      </c>
      <c r="C209" s="148">
        <v>0</v>
      </c>
      <c r="D209" s="155">
        <f t="shared" si="1"/>
        <v>0</v>
      </c>
      <c r="E209" s="145"/>
      <c r="F209" s="139"/>
      <c r="G209" s="139"/>
    </row>
    <row r="210" spans="1:7" x14ac:dyDescent="0.2">
      <c r="A210" s="154">
        <v>5592</v>
      </c>
      <c r="B210" s="145" t="s">
        <v>492</v>
      </c>
      <c r="C210" s="148">
        <v>0</v>
      </c>
      <c r="D210" s="155">
        <f t="shared" si="1"/>
        <v>0</v>
      </c>
      <c r="E210" s="145"/>
      <c r="F210" s="139"/>
      <c r="G210" s="139"/>
    </row>
    <row r="211" spans="1:7" x14ac:dyDescent="0.2">
      <c r="A211" s="154">
        <v>5593</v>
      </c>
      <c r="B211" s="145" t="s">
        <v>493</v>
      </c>
      <c r="C211" s="148">
        <v>0</v>
      </c>
      <c r="D211" s="155">
        <f t="shared" si="1"/>
        <v>0</v>
      </c>
      <c r="E211" s="145"/>
      <c r="F211" s="139"/>
      <c r="G211" s="139"/>
    </row>
    <row r="212" spans="1:7" x14ac:dyDescent="0.2">
      <c r="A212" s="154">
        <v>5594</v>
      </c>
      <c r="B212" s="145" t="s">
        <v>559</v>
      </c>
      <c r="C212" s="148">
        <v>2204616.52</v>
      </c>
      <c r="D212" s="155">
        <f t="shared" si="1"/>
        <v>6.8337447545922412E-4</v>
      </c>
      <c r="E212" s="145"/>
      <c r="F212" s="139"/>
      <c r="G212" s="139"/>
    </row>
    <row r="213" spans="1:7" x14ac:dyDescent="0.2">
      <c r="A213" s="154">
        <v>5595</v>
      </c>
      <c r="B213" s="145" t="s">
        <v>495</v>
      </c>
      <c r="C213" s="148">
        <v>0</v>
      </c>
      <c r="D213" s="155">
        <f t="shared" si="1"/>
        <v>0</v>
      </c>
      <c r="E213" s="145"/>
      <c r="F213" s="139"/>
      <c r="G213" s="139"/>
    </row>
    <row r="214" spans="1:7" x14ac:dyDescent="0.2">
      <c r="A214" s="154">
        <v>5596</v>
      </c>
      <c r="B214" s="145" t="s">
        <v>388</v>
      </c>
      <c r="C214" s="148">
        <v>0</v>
      </c>
      <c r="D214" s="155">
        <f t="shared" si="1"/>
        <v>0</v>
      </c>
      <c r="E214" s="145"/>
      <c r="F214" s="139"/>
      <c r="G214" s="139"/>
    </row>
    <row r="215" spans="1:7" x14ac:dyDescent="0.2">
      <c r="A215" s="154">
        <v>5597</v>
      </c>
      <c r="B215" s="145" t="s">
        <v>496</v>
      </c>
      <c r="C215" s="148">
        <v>0</v>
      </c>
      <c r="D215" s="155">
        <f t="shared" si="1"/>
        <v>0</v>
      </c>
      <c r="E215" s="145"/>
      <c r="F215" s="139"/>
      <c r="G215" s="139"/>
    </row>
    <row r="216" spans="1:7" x14ac:dyDescent="0.2">
      <c r="A216" s="154">
        <v>5598</v>
      </c>
      <c r="B216" s="145" t="s">
        <v>560</v>
      </c>
      <c r="C216" s="148">
        <v>0</v>
      </c>
      <c r="D216" s="155">
        <f t="shared" si="1"/>
        <v>0</v>
      </c>
      <c r="E216" s="145"/>
      <c r="F216" s="139"/>
      <c r="G216" s="139"/>
    </row>
    <row r="217" spans="1:7" x14ac:dyDescent="0.2">
      <c r="A217" s="154">
        <v>5599</v>
      </c>
      <c r="B217" s="145" t="s">
        <v>497</v>
      </c>
      <c r="C217" s="148">
        <v>10240</v>
      </c>
      <c r="D217" s="155">
        <f t="shared" si="1"/>
        <v>3.1741368919354987E-6</v>
      </c>
      <c r="E217" s="145"/>
      <c r="F217" s="139"/>
      <c r="G217" s="139"/>
    </row>
    <row r="218" spans="1:7" x14ac:dyDescent="0.2">
      <c r="A218" s="154">
        <v>5600</v>
      </c>
      <c r="B218" s="145" t="s">
        <v>112</v>
      </c>
      <c r="C218" s="148">
        <v>0</v>
      </c>
      <c r="D218" s="155">
        <f t="shared" si="1"/>
        <v>0</v>
      </c>
      <c r="E218" s="145"/>
      <c r="F218" s="139"/>
      <c r="G218" s="139"/>
    </row>
    <row r="219" spans="1:7" x14ac:dyDescent="0.2">
      <c r="A219" s="153">
        <v>5610</v>
      </c>
      <c r="B219" s="143" t="s">
        <v>498</v>
      </c>
      <c r="C219" s="144">
        <v>0</v>
      </c>
      <c r="D219" s="155">
        <f t="shared" si="1"/>
        <v>0</v>
      </c>
      <c r="E219" s="145"/>
      <c r="F219" s="139"/>
      <c r="G219" s="139"/>
    </row>
    <row r="220" spans="1:7" x14ac:dyDescent="0.2">
      <c r="A220" s="154">
        <v>5611</v>
      </c>
      <c r="B220" s="145" t="s">
        <v>499</v>
      </c>
      <c r="C220" s="148">
        <v>0</v>
      </c>
      <c r="D220" s="155">
        <f t="shared" si="1"/>
        <v>0</v>
      </c>
      <c r="E220" s="145"/>
      <c r="F220" s="139"/>
      <c r="G220" s="139"/>
    </row>
    <row r="221" spans="1:7" x14ac:dyDescent="0.2">
      <c r="A221" s="139"/>
      <c r="B221" s="139"/>
      <c r="C221" s="139"/>
      <c r="D221" s="139"/>
      <c r="E221" s="139"/>
      <c r="F221" s="139"/>
      <c r="G221" s="139"/>
    </row>
    <row r="222" spans="1:7" x14ac:dyDescent="0.2">
      <c r="A222" s="139"/>
      <c r="B222" s="139"/>
      <c r="C222" s="139"/>
      <c r="D222" s="139"/>
      <c r="E222" s="139"/>
      <c r="F222" s="139"/>
      <c r="G222" s="139"/>
    </row>
    <row r="223" spans="1:7" x14ac:dyDescent="0.2">
      <c r="A223" s="139"/>
      <c r="B223" s="139"/>
      <c r="C223" s="139"/>
      <c r="D223" s="139"/>
      <c r="E223" s="139"/>
      <c r="F223" s="139"/>
      <c r="G223" s="139"/>
    </row>
    <row r="224" spans="1:7" x14ac:dyDescent="0.2">
      <c r="A224" s="139"/>
      <c r="B224" s="139"/>
      <c r="C224" s="139"/>
      <c r="D224" s="139"/>
      <c r="E224" s="139"/>
      <c r="F224" s="139"/>
      <c r="G224" s="139"/>
    </row>
    <row r="225" spans="1:7" x14ac:dyDescent="0.2">
      <c r="A225" s="139"/>
      <c r="B225" s="139"/>
      <c r="C225" s="139"/>
      <c r="D225" s="139"/>
      <c r="E225" s="139"/>
      <c r="F225" s="139"/>
      <c r="G225" s="139"/>
    </row>
    <row r="226" spans="1:7" x14ac:dyDescent="0.2">
      <c r="A226" s="139"/>
      <c r="B226" s="139"/>
      <c r="C226" s="139"/>
      <c r="D226" s="139"/>
      <c r="E226" s="139"/>
      <c r="F226" s="139"/>
      <c r="G226" s="139"/>
    </row>
    <row r="227" spans="1:7" x14ac:dyDescent="0.2">
      <c r="A227" s="139"/>
      <c r="B227" s="139"/>
      <c r="C227" s="139"/>
      <c r="D227" s="139"/>
      <c r="E227" s="139"/>
      <c r="F227" s="139"/>
      <c r="G227" s="139"/>
    </row>
    <row r="228" spans="1:7" x14ac:dyDescent="0.2">
      <c r="A228" s="139"/>
      <c r="B228" s="139"/>
      <c r="C228" s="139"/>
      <c r="D228" s="139"/>
      <c r="E228" s="139"/>
      <c r="F228" s="139"/>
      <c r="G228" s="139"/>
    </row>
    <row r="229" spans="1:7" x14ac:dyDescent="0.2">
      <c r="A229" s="139"/>
      <c r="B229" s="139"/>
      <c r="C229" s="139"/>
      <c r="D229" s="139"/>
      <c r="E229" s="139"/>
      <c r="F229" s="139"/>
      <c r="G229" s="139"/>
    </row>
    <row r="230" spans="1:7" x14ac:dyDescent="0.2">
      <c r="A230" s="139"/>
      <c r="B230" s="139"/>
      <c r="C230" s="139"/>
      <c r="D230" s="139"/>
      <c r="E230" s="139"/>
      <c r="F230" s="139"/>
      <c r="G230" s="139"/>
    </row>
    <row r="231" spans="1:7" x14ac:dyDescent="0.2">
      <c r="A231" s="139"/>
      <c r="B231" s="139"/>
      <c r="C231" s="139"/>
      <c r="D231" s="139"/>
      <c r="E231" s="139"/>
      <c r="F231" s="139"/>
      <c r="G231" s="139"/>
    </row>
    <row r="232" spans="1:7" x14ac:dyDescent="0.2">
      <c r="A232" s="139"/>
      <c r="B232" s="139"/>
      <c r="C232" s="139"/>
      <c r="D232" s="139"/>
      <c r="E232" s="139"/>
      <c r="F232" s="139"/>
      <c r="G232" s="139"/>
    </row>
    <row r="233" spans="1:7" x14ac:dyDescent="0.2">
      <c r="A233" s="139"/>
      <c r="B233" s="139"/>
      <c r="C233" s="139"/>
      <c r="D233" s="139"/>
      <c r="E233" s="139"/>
    </row>
    <row r="234" spans="1:7" x14ac:dyDescent="0.2">
      <c r="A234" s="139"/>
      <c r="B234" s="139"/>
      <c r="C234" s="139"/>
      <c r="D234" s="139"/>
      <c r="E234" s="139"/>
    </row>
    <row r="235" spans="1:7" x14ac:dyDescent="0.2">
      <c r="A235" s="139"/>
      <c r="B235" s="139"/>
      <c r="C235" s="139"/>
      <c r="D235" s="139"/>
      <c r="E235" s="139"/>
    </row>
    <row r="236" spans="1:7" x14ac:dyDescent="0.2">
      <c r="A236" s="139"/>
      <c r="B236" s="139"/>
      <c r="C236" s="139"/>
      <c r="D236" s="139"/>
      <c r="E236" s="13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216</v>
      </c>
      <c r="B2" s="44" t="s">
        <v>81</v>
      </c>
    </row>
    <row r="3" spans="1:2" x14ac:dyDescent="0.2">
      <c r="A3" s="52"/>
      <c r="B3" s="5"/>
    </row>
    <row r="4" spans="1:2" ht="14.1" customHeight="1" x14ac:dyDescent="0.2">
      <c r="A4" s="129" t="s">
        <v>619</v>
      </c>
      <c r="B4" s="47" t="s">
        <v>111</v>
      </c>
    </row>
    <row r="5" spans="1:2" ht="14.1" customHeight="1" x14ac:dyDescent="0.2">
      <c r="A5" s="130"/>
      <c r="B5" s="47" t="s">
        <v>82</v>
      </c>
    </row>
    <row r="6" spans="1:2" ht="14.1" customHeight="1" x14ac:dyDescent="0.2">
      <c r="A6" s="130"/>
      <c r="B6" s="47" t="s">
        <v>182</v>
      </c>
    </row>
    <row r="7" spans="1:2" ht="14.1" customHeight="1" x14ac:dyDescent="0.2">
      <c r="A7" s="130"/>
      <c r="B7" s="47" t="s">
        <v>96</v>
      </c>
    </row>
    <row r="8" spans="1:2" x14ac:dyDescent="0.2">
      <c r="A8" s="130"/>
    </row>
    <row r="9" spans="1:2" x14ac:dyDescent="0.2">
      <c r="A9" s="129" t="s">
        <v>620</v>
      </c>
      <c r="B9" s="45" t="s">
        <v>184</v>
      </c>
    </row>
    <row r="10" spans="1:2" ht="15" customHeight="1" x14ac:dyDescent="0.2">
      <c r="A10" s="130"/>
      <c r="B10" s="53" t="s">
        <v>96</v>
      </c>
    </row>
    <row r="11" spans="1:2" x14ac:dyDescent="0.2">
      <c r="A11" s="130"/>
    </row>
    <row r="12" spans="1:2" x14ac:dyDescent="0.2">
      <c r="A12" s="129" t="s">
        <v>621</v>
      </c>
      <c r="B12" s="45" t="s">
        <v>184</v>
      </c>
    </row>
    <row r="13" spans="1:2" ht="22.5" x14ac:dyDescent="0.2">
      <c r="A13" s="130"/>
      <c r="B13" s="45" t="s">
        <v>103</v>
      </c>
    </row>
    <row r="14" spans="1:2" x14ac:dyDescent="0.2">
      <c r="A14" s="130"/>
      <c r="B14" s="53" t="s">
        <v>96</v>
      </c>
    </row>
    <row r="15" spans="1:2" x14ac:dyDescent="0.2">
      <c r="A15" s="130"/>
    </row>
    <row r="16" spans="1:2" x14ac:dyDescent="0.2">
      <c r="A16" s="130"/>
    </row>
    <row r="17" spans="1:2" ht="15" customHeight="1" x14ac:dyDescent="0.2">
      <c r="A17" s="129" t="s">
        <v>623</v>
      </c>
      <c r="B17" s="37" t="s">
        <v>104</v>
      </c>
    </row>
    <row r="18" spans="1:2" ht="15" customHeight="1" x14ac:dyDescent="0.2">
      <c r="A18" s="52"/>
      <c r="B18" s="37" t="s">
        <v>105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A27" sqref="A1:E27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3.140625" style="70" customWidth="1"/>
    <col min="6" max="16384" width="9.140625" style="70"/>
  </cols>
  <sheetData>
    <row r="1" spans="1:5" ht="18.95" customHeight="1" x14ac:dyDescent="0.2">
      <c r="A1" s="170" t="str">
        <f>ESF!A1</f>
        <v>Universidad de Guanajuato</v>
      </c>
      <c r="B1" s="170"/>
      <c r="C1" s="170"/>
      <c r="D1" s="68" t="s">
        <v>222</v>
      </c>
      <c r="E1" s="69">
        <f>ESF!H1</f>
        <v>2019</v>
      </c>
    </row>
    <row r="2" spans="1:5" ht="18.95" customHeight="1" x14ac:dyDescent="0.2">
      <c r="A2" s="170" t="s">
        <v>500</v>
      </c>
      <c r="B2" s="170"/>
      <c r="C2" s="170"/>
      <c r="D2" s="68" t="s">
        <v>224</v>
      </c>
      <c r="E2" s="69" t="str">
        <f>ESF!H2</f>
        <v>Trimestral</v>
      </c>
    </row>
    <row r="3" spans="1:5" ht="18.95" customHeight="1" x14ac:dyDescent="0.2">
      <c r="A3" s="170" t="str">
        <f>ESF!A3</f>
        <v>Correspondiente del 01 de Enero al 31 de Diciembre 2019</v>
      </c>
      <c r="B3" s="170"/>
      <c r="C3" s="170"/>
      <c r="D3" s="68" t="s">
        <v>226</v>
      </c>
      <c r="E3" s="69">
        <f>ESF!H3</f>
        <v>4</v>
      </c>
    </row>
    <row r="5" spans="1:5" x14ac:dyDescent="0.2">
      <c r="A5" s="71" t="s">
        <v>227</v>
      </c>
      <c r="B5" s="72"/>
      <c r="C5" s="72"/>
      <c r="D5" s="72"/>
      <c r="E5" s="72"/>
    </row>
    <row r="6" spans="1:5" x14ac:dyDescent="0.2">
      <c r="A6" s="72" t="s">
        <v>198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178</v>
      </c>
      <c r="D7" s="73" t="s">
        <v>179</v>
      </c>
      <c r="E7" s="73" t="s">
        <v>181</v>
      </c>
    </row>
    <row r="8" spans="1:5" x14ac:dyDescent="0.2">
      <c r="A8" s="74">
        <v>3110</v>
      </c>
      <c r="B8" s="70" t="s">
        <v>367</v>
      </c>
      <c r="C8" s="156">
        <v>3543641521.8200002</v>
      </c>
    </row>
    <row r="9" spans="1:5" x14ac:dyDescent="0.2">
      <c r="A9" s="74">
        <v>3120</v>
      </c>
      <c r="B9" s="70" t="s">
        <v>501</v>
      </c>
      <c r="C9" s="156">
        <v>13957305.720000001</v>
      </c>
    </row>
    <row r="10" spans="1:5" x14ac:dyDescent="0.2">
      <c r="A10" s="74">
        <v>3130</v>
      </c>
      <c r="B10" s="70" t="s">
        <v>502</v>
      </c>
      <c r="C10" s="156">
        <v>0</v>
      </c>
    </row>
    <row r="12" spans="1:5" x14ac:dyDescent="0.2">
      <c r="A12" s="72" t="s">
        <v>200</v>
      </c>
      <c r="B12" s="72"/>
      <c r="C12" s="72"/>
      <c r="D12" s="72"/>
      <c r="E12" s="72"/>
    </row>
    <row r="13" spans="1:5" x14ac:dyDescent="0.2">
      <c r="A13" s="73" t="s">
        <v>180</v>
      </c>
      <c r="B13" s="73" t="s">
        <v>177</v>
      </c>
      <c r="C13" s="73" t="s">
        <v>178</v>
      </c>
      <c r="D13" s="73" t="s">
        <v>503</v>
      </c>
      <c r="E13" s="73"/>
    </row>
    <row r="14" spans="1:5" x14ac:dyDescent="0.2">
      <c r="A14" s="74">
        <v>3210</v>
      </c>
      <c r="B14" s="70" t="s">
        <v>504</v>
      </c>
      <c r="C14" s="156">
        <v>-143746509</v>
      </c>
    </row>
    <row r="15" spans="1:5" x14ac:dyDescent="0.2">
      <c r="A15" s="74">
        <v>3220</v>
      </c>
      <c r="B15" s="70" t="s">
        <v>505</v>
      </c>
      <c r="C15" s="156">
        <v>-60021082.810000002</v>
      </c>
    </row>
    <row r="16" spans="1:5" x14ac:dyDescent="0.2">
      <c r="A16" s="74">
        <v>3230</v>
      </c>
      <c r="B16" s="70" t="s">
        <v>506</v>
      </c>
      <c r="C16" s="157">
        <f>+C17</f>
        <v>3042640755.5799999</v>
      </c>
    </row>
    <row r="17" spans="1:3" x14ac:dyDescent="0.2">
      <c r="A17" s="74">
        <v>3231</v>
      </c>
      <c r="B17" s="70" t="s">
        <v>507</v>
      </c>
      <c r="C17" s="156">
        <v>3042640755.5799999</v>
      </c>
    </row>
    <row r="18" spans="1:3" x14ac:dyDescent="0.2">
      <c r="A18" s="74">
        <v>3232</v>
      </c>
      <c r="B18" s="70" t="s">
        <v>508</v>
      </c>
      <c r="C18" s="156">
        <v>0</v>
      </c>
    </row>
    <row r="19" spans="1:3" x14ac:dyDescent="0.2">
      <c r="A19" s="74">
        <v>3233</v>
      </c>
      <c r="B19" s="70" t="s">
        <v>509</v>
      </c>
      <c r="C19" s="156">
        <v>0</v>
      </c>
    </row>
    <row r="20" spans="1:3" x14ac:dyDescent="0.2">
      <c r="A20" s="74">
        <v>3239</v>
      </c>
      <c r="B20" s="70" t="s">
        <v>510</v>
      </c>
      <c r="C20" s="156">
        <v>0</v>
      </c>
    </row>
    <row r="21" spans="1:3" x14ac:dyDescent="0.2">
      <c r="A21" s="74">
        <v>3240</v>
      </c>
      <c r="B21" s="70" t="s">
        <v>511</v>
      </c>
      <c r="C21" s="156">
        <v>0</v>
      </c>
    </row>
    <row r="22" spans="1:3" x14ac:dyDescent="0.2">
      <c r="A22" s="74">
        <v>3241</v>
      </c>
      <c r="B22" s="70" t="s">
        <v>512</v>
      </c>
      <c r="C22" s="156">
        <v>0</v>
      </c>
    </row>
    <row r="23" spans="1:3" x14ac:dyDescent="0.2">
      <c r="A23" s="74">
        <v>3242</v>
      </c>
      <c r="B23" s="70" t="s">
        <v>513</v>
      </c>
      <c r="C23" s="156">
        <v>0</v>
      </c>
    </row>
    <row r="24" spans="1:3" x14ac:dyDescent="0.2">
      <c r="A24" s="74">
        <v>3243</v>
      </c>
      <c r="B24" s="70" t="s">
        <v>514</v>
      </c>
      <c r="C24" s="156">
        <v>0</v>
      </c>
    </row>
    <row r="25" spans="1:3" x14ac:dyDescent="0.2">
      <c r="A25" s="74">
        <v>3250</v>
      </c>
      <c r="B25" s="70" t="s">
        <v>515</v>
      </c>
      <c r="C25" s="156">
        <v>0</v>
      </c>
    </row>
    <row r="26" spans="1:3" x14ac:dyDescent="0.2">
      <c r="A26" s="74">
        <v>3251</v>
      </c>
      <c r="B26" s="70" t="s">
        <v>516</v>
      </c>
      <c r="C26" s="156">
        <v>0</v>
      </c>
    </row>
    <row r="27" spans="1:3" x14ac:dyDescent="0.2">
      <c r="A27" s="74">
        <v>3252</v>
      </c>
      <c r="B27" s="70" t="s">
        <v>517</v>
      </c>
      <c r="C27" s="15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4" spans="1:2" ht="15" customHeight="1" x14ac:dyDescent="0.2">
      <c r="A4" s="129" t="s">
        <v>24</v>
      </c>
      <c r="B4" s="47" t="s">
        <v>111</v>
      </c>
    </row>
    <row r="5" spans="1:2" ht="15" customHeight="1" x14ac:dyDescent="0.2">
      <c r="A5" s="129" t="s">
        <v>26</v>
      </c>
      <c r="B5" s="47" t="s">
        <v>82</v>
      </c>
    </row>
    <row r="6" spans="1:2" ht="15" customHeight="1" x14ac:dyDescent="0.2">
      <c r="B6" s="47" t="s">
        <v>199</v>
      </c>
    </row>
    <row r="7" spans="1:2" ht="15" customHeight="1" x14ac:dyDescent="0.2">
      <c r="B7" s="47" t="s">
        <v>106</v>
      </c>
    </row>
    <row r="8" spans="1:2" ht="15" customHeight="1" x14ac:dyDescent="0.2">
      <c r="B8" s="47" t="s">
        <v>107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1"/>
  <sheetViews>
    <sheetView workbookViewId="0">
      <selection activeCell="E29" sqref="E29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4" style="70" customWidth="1"/>
    <col min="5" max="5" width="11" style="70" customWidth="1"/>
    <col min="6" max="16384" width="9.140625" style="70"/>
  </cols>
  <sheetData>
    <row r="1" spans="1:5" s="76" customFormat="1" ht="18.95" customHeight="1" x14ac:dyDescent="0.25">
      <c r="A1" s="170" t="str">
        <f>ESF!A1</f>
        <v>Universidad de Guanajuato</v>
      </c>
      <c r="B1" s="170"/>
      <c r="C1" s="170"/>
      <c r="D1" s="68" t="s">
        <v>222</v>
      </c>
      <c r="E1" s="69">
        <f>ESF!H1</f>
        <v>2019</v>
      </c>
    </row>
    <row r="2" spans="1:5" s="76" customFormat="1" ht="18.95" customHeight="1" x14ac:dyDescent="0.25">
      <c r="A2" s="170" t="s">
        <v>518</v>
      </c>
      <c r="B2" s="170"/>
      <c r="C2" s="170"/>
      <c r="D2" s="68" t="s">
        <v>224</v>
      </c>
      <c r="E2" s="69" t="str">
        <f>ESF!H2</f>
        <v>Trimestral</v>
      </c>
    </row>
    <row r="3" spans="1:5" s="76" customFormat="1" ht="18.95" customHeight="1" x14ac:dyDescent="0.25">
      <c r="A3" s="170" t="str">
        <f>ESF!A3</f>
        <v>Correspondiente del 01 de Enero al 31 de Diciembre 2019</v>
      </c>
      <c r="B3" s="170"/>
      <c r="C3" s="170"/>
      <c r="D3" s="68" t="s">
        <v>226</v>
      </c>
      <c r="E3" s="69">
        <f>ESF!H3</f>
        <v>4</v>
      </c>
    </row>
    <row r="4" spans="1:5" x14ac:dyDescent="0.2">
      <c r="A4" s="71" t="s">
        <v>227</v>
      </c>
      <c r="B4" s="72"/>
      <c r="C4" s="72"/>
      <c r="D4" s="72"/>
      <c r="E4" s="72"/>
    </row>
    <row r="6" spans="1:5" x14ac:dyDescent="0.2">
      <c r="A6" s="72" t="s">
        <v>201</v>
      </c>
      <c r="B6" s="72"/>
      <c r="C6" s="72"/>
      <c r="D6" s="72"/>
      <c r="E6" s="72"/>
    </row>
    <row r="7" spans="1:5" x14ac:dyDescent="0.2">
      <c r="A7" s="73" t="s">
        <v>180</v>
      </c>
      <c r="B7" s="73" t="s">
        <v>177</v>
      </c>
      <c r="C7" s="73" t="s">
        <v>203</v>
      </c>
      <c r="D7" s="73" t="s">
        <v>204</v>
      </c>
      <c r="E7" s="73"/>
    </row>
    <row r="8" spans="1:5" x14ac:dyDescent="0.2">
      <c r="A8" s="74">
        <v>1111</v>
      </c>
      <c r="B8" s="70" t="s">
        <v>519</v>
      </c>
      <c r="C8" s="156">
        <v>86917.35</v>
      </c>
      <c r="D8" s="156">
        <v>41417.35</v>
      </c>
    </row>
    <row r="9" spans="1:5" x14ac:dyDescent="0.2">
      <c r="A9" s="74">
        <v>1112</v>
      </c>
      <c r="B9" s="70" t="s">
        <v>520</v>
      </c>
      <c r="C9" s="156">
        <v>292716946.33999932</v>
      </c>
      <c r="D9" s="156">
        <v>436861060.30999935</v>
      </c>
    </row>
    <row r="10" spans="1:5" x14ac:dyDescent="0.2">
      <c r="A10" s="74">
        <v>1113</v>
      </c>
      <c r="B10" s="70" t="s">
        <v>521</v>
      </c>
      <c r="C10" s="156">
        <v>2924215.2399999723</v>
      </c>
      <c r="D10" s="156">
        <v>5253296.0999999903</v>
      </c>
    </row>
    <row r="11" spans="1:5" x14ac:dyDescent="0.2">
      <c r="A11" s="74">
        <v>1114</v>
      </c>
      <c r="B11" s="70" t="s">
        <v>228</v>
      </c>
      <c r="C11" s="156">
        <v>80375788.769999996</v>
      </c>
      <c r="D11" s="156">
        <v>88605504.090000004</v>
      </c>
    </row>
    <row r="12" spans="1:5" x14ac:dyDescent="0.2">
      <c r="A12" s="74">
        <v>1115</v>
      </c>
      <c r="B12" s="70" t="s">
        <v>229</v>
      </c>
      <c r="C12" s="156">
        <v>46649017.140000023</v>
      </c>
      <c r="D12" s="156">
        <v>38420330.680000007</v>
      </c>
    </row>
    <row r="13" spans="1:5" x14ac:dyDescent="0.2">
      <c r="A13" s="74">
        <v>1116</v>
      </c>
      <c r="B13" s="70" t="s">
        <v>522</v>
      </c>
      <c r="C13" s="156">
        <v>0</v>
      </c>
      <c r="D13" s="75">
        <v>0</v>
      </c>
    </row>
    <row r="14" spans="1:5" x14ac:dyDescent="0.2">
      <c r="A14" s="74">
        <v>1119</v>
      </c>
      <c r="B14" s="70" t="s">
        <v>523</v>
      </c>
      <c r="C14" s="156">
        <v>0</v>
      </c>
      <c r="D14" s="75">
        <v>0</v>
      </c>
    </row>
    <row r="15" spans="1:5" x14ac:dyDescent="0.2">
      <c r="A15" s="74">
        <v>1110</v>
      </c>
      <c r="B15" s="70" t="s">
        <v>524</v>
      </c>
      <c r="C15" s="157">
        <f>+SUM(C8:C14)</f>
        <v>422752884.83999932</v>
      </c>
      <c r="D15" s="157">
        <f>+SUM(D8:D14)</f>
        <v>569181608.52999926</v>
      </c>
    </row>
    <row r="18" spans="1:5" x14ac:dyDescent="0.2">
      <c r="A18" s="72" t="s">
        <v>202</v>
      </c>
      <c r="B18" s="72"/>
      <c r="C18" s="72"/>
      <c r="D18" s="72"/>
      <c r="E18" s="72"/>
    </row>
    <row r="19" spans="1:5" x14ac:dyDescent="0.2">
      <c r="A19" s="73" t="s">
        <v>180</v>
      </c>
      <c r="B19" s="73" t="s">
        <v>177</v>
      </c>
      <c r="C19" s="73" t="s">
        <v>178</v>
      </c>
      <c r="D19" s="73" t="s">
        <v>525</v>
      </c>
      <c r="E19" s="73" t="s">
        <v>205</v>
      </c>
    </row>
    <row r="20" spans="1:5" x14ac:dyDescent="0.2">
      <c r="A20" s="82">
        <v>1230</v>
      </c>
      <c r="B20" s="83" t="s">
        <v>260</v>
      </c>
      <c r="C20" s="157">
        <f>+SUM(C21:C27)</f>
        <v>6002577763.2800007</v>
      </c>
    </row>
    <row r="21" spans="1:5" x14ac:dyDescent="0.2">
      <c r="A21" s="74">
        <v>1231</v>
      </c>
      <c r="B21" s="70" t="s">
        <v>261</v>
      </c>
      <c r="C21" s="156">
        <v>2146629309.9100001</v>
      </c>
    </row>
    <row r="22" spans="1:5" x14ac:dyDescent="0.2">
      <c r="A22" s="74">
        <v>1232</v>
      </c>
      <c r="B22" s="70" t="s">
        <v>262</v>
      </c>
      <c r="C22" s="156">
        <v>6924096</v>
      </c>
    </row>
    <row r="23" spans="1:5" x14ac:dyDescent="0.2">
      <c r="A23" s="74">
        <v>1233</v>
      </c>
      <c r="B23" s="70" t="s">
        <v>263</v>
      </c>
      <c r="C23" s="156">
        <v>3045660432.8600001</v>
      </c>
    </row>
    <row r="24" spans="1:5" x14ac:dyDescent="0.2">
      <c r="A24" s="74">
        <v>1234</v>
      </c>
      <c r="B24" s="70" t="s">
        <v>264</v>
      </c>
      <c r="C24" s="156">
        <v>420601255.06999999</v>
      </c>
    </row>
    <row r="25" spans="1:5" x14ac:dyDescent="0.2">
      <c r="A25" s="74">
        <v>1235</v>
      </c>
      <c r="B25" s="70" t="s">
        <v>265</v>
      </c>
      <c r="C25" s="156">
        <v>0</v>
      </c>
    </row>
    <row r="26" spans="1:5" x14ac:dyDescent="0.2">
      <c r="A26" s="74">
        <v>1236</v>
      </c>
      <c r="B26" s="70" t="s">
        <v>266</v>
      </c>
      <c r="C26" s="156">
        <v>382762669.44000006</v>
      </c>
    </row>
    <row r="27" spans="1:5" x14ac:dyDescent="0.2">
      <c r="A27" s="74">
        <v>1239</v>
      </c>
      <c r="B27" s="70" t="s">
        <v>267</v>
      </c>
      <c r="C27" s="156">
        <v>0</v>
      </c>
    </row>
    <row r="28" spans="1:5" x14ac:dyDescent="0.2">
      <c r="A28" s="82">
        <v>1240</v>
      </c>
      <c r="B28" s="83" t="s">
        <v>268</v>
      </c>
      <c r="C28" s="157">
        <f>+SUM(C29:C36)</f>
        <v>1999583690.0799999</v>
      </c>
    </row>
    <row r="29" spans="1:5" x14ac:dyDescent="0.2">
      <c r="A29" s="74">
        <v>1241</v>
      </c>
      <c r="B29" s="70" t="s">
        <v>269</v>
      </c>
      <c r="C29" s="156">
        <v>822245910.03000009</v>
      </c>
    </row>
    <row r="30" spans="1:5" x14ac:dyDescent="0.2">
      <c r="A30" s="74">
        <v>1242</v>
      </c>
      <c r="B30" s="70" t="s">
        <v>270</v>
      </c>
      <c r="C30" s="156">
        <v>240276361.48000005</v>
      </c>
    </row>
    <row r="31" spans="1:5" x14ac:dyDescent="0.2">
      <c r="A31" s="74">
        <v>1243</v>
      </c>
      <c r="B31" s="70" t="s">
        <v>271</v>
      </c>
      <c r="C31" s="156">
        <v>612740390.27999985</v>
      </c>
    </row>
    <row r="32" spans="1:5" x14ac:dyDescent="0.2">
      <c r="A32" s="74">
        <v>1244</v>
      </c>
      <c r="B32" s="70" t="s">
        <v>272</v>
      </c>
      <c r="C32" s="156">
        <v>135274664.55999997</v>
      </c>
    </row>
    <row r="33" spans="1:5" x14ac:dyDescent="0.2">
      <c r="A33" s="74">
        <v>1245</v>
      </c>
      <c r="B33" s="70" t="s">
        <v>273</v>
      </c>
      <c r="C33" s="156">
        <v>0</v>
      </c>
    </row>
    <row r="34" spans="1:5" x14ac:dyDescent="0.2">
      <c r="A34" s="74">
        <v>1246</v>
      </c>
      <c r="B34" s="70" t="s">
        <v>274</v>
      </c>
      <c r="C34" s="156">
        <v>186806128.57000002</v>
      </c>
    </row>
    <row r="35" spans="1:5" x14ac:dyDescent="0.2">
      <c r="A35" s="74">
        <v>1247</v>
      </c>
      <c r="B35" s="70" t="s">
        <v>275</v>
      </c>
      <c r="C35" s="156">
        <v>2132295.16</v>
      </c>
    </row>
    <row r="36" spans="1:5" x14ac:dyDescent="0.2">
      <c r="A36" s="74">
        <v>1248</v>
      </c>
      <c r="B36" s="70" t="s">
        <v>276</v>
      </c>
      <c r="C36" s="156">
        <v>107940</v>
      </c>
    </row>
    <row r="37" spans="1:5" x14ac:dyDescent="0.2">
      <c r="A37" s="82">
        <v>1250</v>
      </c>
      <c r="B37" s="83" t="s">
        <v>278</v>
      </c>
      <c r="C37" s="157">
        <f>+SUM(C38:C42)</f>
        <v>92248987.310000002</v>
      </c>
    </row>
    <row r="38" spans="1:5" x14ac:dyDescent="0.2">
      <c r="A38" s="74">
        <v>1251</v>
      </c>
      <c r="B38" s="70" t="s">
        <v>279</v>
      </c>
      <c r="C38" s="156">
        <v>79702798.930000007</v>
      </c>
    </row>
    <row r="39" spans="1:5" x14ac:dyDescent="0.2">
      <c r="A39" s="74">
        <v>1252</v>
      </c>
      <c r="B39" s="70" t="s">
        <v>280</v>
      </c>
      <c r="C39" s="156">
        <v>8260</v>
      </c>
    </row>
    <row r="40" spans="1:5" x14ac:dyDescent="0.2">
      <c r="A40" s="74">
        <v>1253</v>
      </c>
      <c r="B40" s="70" t="s">
        <v>281</v>
      </c>
      <c r="C40" s="156">
        <v>0</v>
      </c>
    </row>
    <row r="41" spans="1:5" x14ac:dyDescent="0.2">
      <c r="A41" s="74">
        <v>1254</v>
      </c>
      <c r="B41" s="70" t="s">
        <v>282</v>
      </c>
      <c r="C41" s="156">
        <v>12532938.380000001</v>
      </c>
    </row>
    <row r="42" spans="1:5" x14ac:dyDescent="0.2">
      <c r="A42" s="74">
        <v>1259</v>
      </c>
      <c r="B42" s="70" t="s">
        <v>283</v>
      </c>
      <c r="C42" s="156">
        <v>4990</v>
      </c>
    </row>
    <row r="44" spans="1:5" x14ac:dyDescent="0.2">
      <c r="A44" s="72" t="s">
        <v>210</v>
      </c>
      <c r="B44" s="72"/>
      <c r="C44" s="72"/>
      <c r="D44" s="72"/>
      <c r="E44" s="72"/>
    </row>
    <row r="45" spans="1:5" x14ac:dyDescent="0.2">
      <c r="A45" s="73" t="s">
        <v>180</v>
      </c>
      <c r="B45" s="73" t="s">
        <v>177</v>
      </c>
      <c r="C45" s="73" t="s">
        <v>203</v>
      </c>
      <c r="D45" s="73" t="s">
        <v>204</v>
      </c>
      <c r="E45" s="73"/>
    </row>
    <row r="46" spans="1:5" x14ac:dyDescent="0.2">
      <c r="A46" s="82">
        <v>5500</v>
      </c>
      <c r="B46" s="83" t="s">
        <v>471</v>
      </c>
      <c r="C46" s="157">
        <f>+SUM(C47,C56,C59,C65,C67,C69)</f>
        <v>260302662.93000001</v>
      </c>
      <c r="D46" s="157">
        <f>+SUM(D47,D56,D59,D65,D67,D69)</f>
        <v>248100198.92000002</v>
      </c>
    </row>
    <row r="47" spans="1:5" x14ac:dyDescent="0.2">
      <c r="A47" s="82">
        <v>5510</v>
      </c>
      <c r="B47" s="83" t="s">
        <v>472</v>
      </c>
      <c r="C47" s="157">
        <f>+SUM(C48:C55)</f>
        <v>258086598.38999999</v>
      </c>
      <c r="D47" s="157">
        <f>+SUM(D48:D55)</f>
        <v>247351515.08000001</v>
      </c>
    </row>
    <row r="48" spans="1:5" x14ac:dyDescent="0.2">
      <c r="A48" s="74">
        <v>5511</v>
      </c>
      <c r="B48" s="70" t="s">
        <v>473</v>
      </c>
      <c r="C48" s="156">
        <v>0</v>
      </c>
      <c r="D48" s="156">
        <v>0</v>
      </c>
    </row>
    <row r="49" spans="1:4" x14ac:dyDescent="0.2">
      <c r="A49" s="74">
        <v>5512</v>
      </c>
      <c r="B49" s="70" t="s">
        <v>474</v>
      </c>
      <c r="C49" s="156">
        <v>0</v>
      </c>
      <c r="D49" s="156">
        <v>0</v>
      </c>
    </row>
    <row r="50" spans="1:4" x14ac:dyDescent="0.2">
      <c r="A50" s="74">
        <v>5513</v>
      </c>
      <c r="B50" s="70" t="s">
        <v>475</v>
      </c>
      <c r="C50" s="156">
        <v>112240967.88</v>
      </c>
      <c r="D50" s="156">
        <v>91615520.379999995</v>
      </c>
    </row>
    <row r="51" spans="1:4" x14ac:dyDescent="0.2">
      <c r="A51" s="74">
        <v>5514</v>
      </c>
      <c r="B51" s="70" t="s">
        <v>476</v>
      </c>
      <c r="C51" s="156">
        <v>0</v>
      </c>
      <c r="D51" s="156">
        <v>0</v>
      </c>
    </row>
    <row r="52" spans="1:4" x14ac:dyDescent="0.2">
      <c r="A52" s="74">
        <v>5515</v>
      </c>
      <c r="B52" s="70" t="s">
        <v>477</v>
      </c>
      <c r="C52" s="156">
        <v>144227377.97</v>
      </c>
      <c r="D52" s="156">
        <v>154349158.25000003</v>
      </c>
    </row>
    <row r="53" spans="1:4" x14ac:dyDescent="0.2">
      <c r="A53" s="74">
        <v>5516</v>
      </c>
      <c r="B53" s="70" t="s">
        <v>478</v>
      </c>
      <c r="C53" s="156">
        <v>21228</v>
      </c>
      <c r="D53" s="156">
        <v>21228</v>
      </c>
    </row>
    <row r="54" spans="1:4" x14ac:dyDescent="0.2">
      <c r="A54" s="74">
        <v>5517</v>
      </c>
      <c r="B54" s="70" t="s">
        <v>479</v>
      </c>
      <c r="C54" s="156">
        <v>1265718.6600000001</v>
      </c>
      <c r="D54" s="156">
        <v>996917.65999999992</v>
      </c>
    </row>
    <row r="55" spans="1:4" x14ac:dyDescent="0.2">
      <c r="A55" s="74">
        <v>5518</v>
      </c>
      <c r="B55" s="70" t="s">
        <v>114</v>
      </c>
      <c r="C55" s="156">
        <v>331305.88</v>
      </c>
      <c r="D55" s="156">
        <v>368690.79</v>
      </c>
    </row>
    <row r="56" spans="1:4" x14ac:dyDescent="0.2">
      <c r="A56" s="82">
        <v>5520</v>
      </c>
      <c r="B56" s="83" t="s">
        <v>113</v>
      </c>
      <c r="C56" s="157">
        <f>+SUM(C57:C58)</f>
        <v>0</v>
      </c>
      <c r="D56" s="157">
        <v>0</v>
      </c>
    </row>
    <row r="57" spans="1:4" x14ac:dyDescent="0.2">
      <c r="A57" s="74">
        <v>5521</v>
      </c>
      <c r="B57" s="70" t="s">
        <v>480</v>
      </c>
      <c r="C57" s="156">
        <v>0</v>
      </c>
      <c r="D57" s="156">
        <v>0</v>
      </c>
    </row>
    <row r="58" spans="1:4" x14ac:dyDescent="0.2">
      <c r="A58" s="74">
        <v>5522</v>
      </c>
      <c r="B58" s="70" t="s">
        <v>481</v>
      </c>
      <c r="C58" s="156">
        <v>0</v>
      </c>
      <c r="D58" s="156">
        <v>0</v>
      </c>
    </row>
    <row r="59" spans="1:4" x14ac:dyDescent="0.2">
      <c r="A59" s="82">
        <v>5530</v>
      </c>
      <c r="B59" s="83" t="s">
        <v>482</v>
      </c>
      <c r="C59" s="157">
        <f>+SUM(C60:C64)</f>
        <v>1208.02</v>
      </c>
      <c r="D59" s="157">
        <f>+SUM(D60:D64)</f>
        <v>748683.84</v>
      </c>
    </row>
    <row r="60" spans="1:4" x14ac:dyDescent="0.2">
      <c r="A60" s="74">
        <v>5531</v>
      </c>
      <c r="B60" s="70" t="s">
        <v>483</v>
      </c>
      <c r="C60" s="156">
        <v>0</v>
      </c>
      <c r="D60" s="156">
        <v>0</v>
      </c>
    </row>
    <row r="61" spans="1:4" x14ac:dyDescent="0.2">
      <c r="A61" s="74">
        <v>5532</v>
      </c>
      <c r="B61" s="70" t="s">
        <v>484</v>
      </c>
      <c r="C61" s="156">
        <v>0</v>
      </c>
      <c r="D61" s="156">
        <v>0</v>
      </c>
    </row>
    <row r="62" spans="1:4" x14ac:dyDescent="0.2">
      <c r="A62" s="74">
        <v>5533</v>
      </c>
      <c r="B62" s="70" t="s">
        <v>485</v>
      </c>
      <c r="C62" s="156">
        <v>0</v>
      </c>
      <c r="D62" s="156">
        <v>0</v>
      </c>
    </row>
    <row r="63" spans="1:4" x14ac:dyDescent="0.2">
      <c r="A63" s="74">
        <v>5534</v>
      </c>
      <c r="B63" s="70" t="s">
        <v>486</v>
      </c>
      <c r="C63" s="156">
        <v>0</v>
      </c>
      <c r="D63" s="156">
        <v>0</v>
      </c>
    </row>
    <row r="64" spans="1:4" x14ac:dyDescent="0.2">
      <c r="A64" s="74">
        <v>5535</v>
      </c>
      <c r="B64" s="70" t="s">
        <v>487</v>
      </c>
      <c r="C64" s="156">
        <v>1208.02</v>
      </c>
      <c r="D64" s="156">
        <v>748683.84</v>
      </c>
    </row>
    <row r="65" spans="1:4" x14ac:dyDescent="0.2">
      <c r="A65" s="82">
        <v>5540</v>
      </c>
      <c r="B65" s="83" t="s">
        <v>488</v>
      </c>
      <c r="C65" s="157">
        <v>0</v>
      </c>
      <c r="D65" s="157">
        <v>0</v>
      </c>
    </row>
    <row r="66" spans="1:4" x14ac:dyDescent="0.2">
      <c r="A66" s="74">
        <v>5541</v>
      </c>
      <c r="B66" s="70" t="s">
        <v>488</v>
      </c>
      <c r="C66" s="156">
        <v>0</v>
      </c>
      <c r="D66" s="156">
        <v>0</v>
      </c>
    </row>
    <row r="67" spans="1:4" x14ac:dyDescent="0.2">
      <c r="A67" s="82">
        <v>5550</v>
      </c>
      <c r="B67" s="83" t="s">
        <v>489</v>
      </c>
      <c r="C67" s="157">
        <v>0</v>
      </c>
      <c r="D67" s="157">
        <v>0</v>
      </c>
    </row>
    <row r="68" spans="1:4" x14ac:dyDescent="0.2">
      <c r="A68" s="74">
        <v>5551</v>
      </c>
      <c r="B68" s="70" t="s">
        <v>489</v>
      </c>
      <c r="C68" s="156">
        <v>0</v>
      </c>
      <c r="D68" s="156">
        <v>0</v>
      </c>
    </row>
    <row r="69" spans="1:4" x14ac:dyDescent="0.2">
      <c r="A69" s="82">
        <v>5590</v>
      </c>
      <c r="B69" s="83" t="s">
        <v>490</v>
      </c>
      <c r="C69" s="157">
        <f>+SUM(C70:C77)</f>
        <v>2214856.52</v>
      </c>
      <c r="D69" s="157">
        <f>+SUM(D70:D77)</f>
        <v>0</v>
      </c>
    </row>
    <row r="70" spans="1:4" x14ac:dyDescent="0.2">
      <c r="A70" s="74">
        <v>5591</v>
      </c>
      <c r="B70" s="70" t="s">
        <v>491</v>
      </c>
      <c r="C70" s="156">
        <v>0</v>
      </c>
      <c r="D70" s="156">
        <v>0</v>
      </c>
    </row>
    <row r="71" spans="1:4" x14ac:dyDescent="0.2">
      <c r="A71" s="74">
        <v>5592</v>
      </c>
      <c r="B71" s="70" t="s">
        <v>492</v>
      </c>
      <c r="C71" s="156">
        <v>0</v>
      </c>
      <c r="D71" s="156">
        <v>0</v>
      </c>
    </row>
    <row r="72" spans="1:4" x14ac:dyDescent="0.2">
      <c r="A72" s="74">
        <v>5593</v>
      </c>
      <c r="B72" s="70" t="s">
        <v>493</v>
      </c>
      <c r="C72" s="156">
        <v>0</v>
      </c>
      <c r="D72" s="156">
        <v>0</v>
      </c>
    </row>
    <row r="73" spans="1:4" x14ac:dyDescent="0.2">
      <c r="A73" s="74">
        <v>5594</v>
      </c>
      <c r="B73" s="70" t="s">
        <v>494</v>
      </c>
      <c r="C73" s="156">
        <v>2204616.52</v>
      </c>
      <c r="D73" s="156">
        <v>0</v>
      </c>
    </row>
    <row r="74" spans="1:4" x14ac:dyDescent="0.2">
      <c r="A74" s="74">
        <v>5595</v>
      </c>
      <c r="B74" s="70" t="s">
        <v>495</v>
      </c>
      <c r="C74" s="156">
        <v>0</v>
      </c>
      <c r="D74" s="156">
        <v>0</v>
      </c>
    </row>
    <row r="75" spans="1:4" x14ac:dyDescent="0.2">
      <c r="A75" s="74">
        <v>5596</v>
      </c>
      <c r="B75" s="70" t="s">
        <v>388</v>
      </c>
      <c r="C75" s="156">
        <v>0</v>
      </c>
      <c r="D75" s="156">
        <v>0</v>
      </c>
    </row>
    <row r="76" spans="1:4" x14ac:dyDescent="0.2">
      <c r="A76" s="74">
        <v>5597</v>
      </c>
      <c r="B76" s="70" t="s">
        <v>496</v>
      </c>
      <c r="C76" s="156">
        <v>0</v>
      </c>
      <c r="D76" s="156">
        <v>0</v>
      </c>
    </row>
    <row r="77" spans="1:4" x14ac:dyDescent="0.2">
      <c r="A77" s="74">
        <v>5599</v>
      </c>
      <c r="B77" s="70" t="s">
        <v>497</v>
      </c>
      <c r="C77" s="156">
        <v>10240</v>
      </c>
      <c r="D77" s="156">
        <v>0</v>
      </c>
    </row>
    <row r="78" spans="1:4" x14ac:dyDescent="0.2">
      <c r="A78" s="82">
        <v>5600</v>
      </c>
      <c r="B78" s="83" t="s">
        <v>112</v>
      </c>
      <c r="C78" s="157">
        <v>0</v>
      </c>
      <c r="D78" s="157">
        <f>+D79</f>
        <v>0</v>
      </c>
    </row>
    <row r="79" spans="1:4" x14ac:dyDescent="0.2">
      <c r="A79" s="82">
        <v>5610</v>
      </c>
      <c r="B79" s="83" t="s">
        <v>498</v>
      </c>
      <c r="C79" s="157">
        <v>0</v>
      </c>
      <c r="D79" s="157">
        <f>+D80</f>
        <v>0</v>
      </c>
    </row>
    <row r="80" spans="1:4" x14ac:dyDescent="0.2">
      <c r="A80" s="74">
        <v>5611</v>
      </c>
      <c r="B80" s="70" t="s">
        <v>499</v>
      </c>
      <c r="C80" s="156">
        <v>0</v>
      </c>
      <c r="D80" s="156">
        <v>0</v>
      </c>
    </row>
    <row r="81" spans="4:4" x14ac:dyDescent="0.2">
      <c r="D81" s="156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31496062992125984" right="0.31496062992125984" top="0.39370078740157483" bottom="0.74803149606299213" header="0.31496062992125984" footer="0.31496062992125984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216</v>
      </c>
      <c r="B2" s="44" t="s">
        <v>81</v>
      </c>
    </row>
    <row r="3" spans="1:2" x14ac:dyDescent="0.2">
      <c r="B3" s="5"/>
    </row>
    <row r="4" spans="1:2" ht="14.1" customHeight="1" x14ac:dyDescent="0.2">
      <c r="A4" s="129" t="s">
        <v>28</v>
      </c>
      <c r="B4" s="47" t="s">
        <v>111</v>
      </c>
    </row>
    <row r="5" spans="1:2" ht="14.1" customHeight="1" x14ac:dyDescent="0.2">
      <c r="B5" s="47" t="s">
        <v>82</v>
      </c>
    </row>
    <row r="6" spans="1:2" ht="14.1" customHeight="1" x14ac:dyDescent="0.2">
      <c r="B6" s="47" t="s">
        <v>185</v>
      </c>
    </row>
    <row r="7" spans="1:2" ht="14.1" customHeight="1" x14ac:dyDescent="0.2">
      <c r="B7" s="47" t="s">
        <v>187</v>
      </c>
    </row>
    <row r="8" spans="1:2" ht="14.1" customHeight="1" x14ac:dyDescent="0.2">
      <c r="B8" s="47" t="s">
        <v>95</v>
      </c>
    </row>
    <row r="10" spans="1:2" ht="15" customHeight="1" x14ac:dyDescent="0.2">
      <c r="A10" s="129" t="s">
        <v>30</v>
      </c>
      <c r="B10" s="45" t="s">
        <v>186</v>
      </c>
    </row>
    <row r="11" spans="1:2" ht="15" customHeight="1" x14ac:dyDescent="0.2">
      <c r="B11" s="45" t="s">
        <v>108</v>
      </c>
    </row>
    <row r="12" spans="1:2" ht="15" customHeight="1" x14ac:dyDescent="0.2">
      <c r="B12" s="54" t="s">
        <v>221</v>
      </c>
    </row>
    <row r="14" spans="1:2" ht="15" customHeight="1" x14ac:dyDescent="0.2">
      <c r="A14" s="129" t="s">
        <v>109</v>
      </c>
      <c r="B14" s="47" t="s">
        <v>185</v>
      </c>
    </row>
    <row r="15" spans="1:2" ht="15" customHeight="1" x14ac:dyDescent="0.2">
      <c r="B15" s="47" t="s">
        <v>187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(II)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Marmolejo</cp:lastModifiedBy>
  <cp:lastPrinted>2020-01-30T19:51:48Z</cp:lastPrinted>
  <dcterms:created xsi:type="dcterms:W3CDTF">2012-12-11T20:36:24Z</dcterms:created>
  <dcterms:modified xsi:type="dcterms:W3CDTF">2020-01-30T19:54:42Z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