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2025\ASEG\2504 4to trimestre\"/>
    </mc:Choice>
  </mc:AlternateContent>
  <xr:revisionPtr revIDLastSave="0" documentId="13_ncr:1_{DCE4856E-A262-471C-AB11-E715EB50F869}" xr6:coauthVersionLast="47" xr6:coauthVersionMax="47" xr10:uidLastSave="{00000000-0000-0000-0000-000000000000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I69" i="1"/>
  <c r="I77" i="1"/>
  <c r="I124" i="1"/>
  <c r="I137" i="1"/>
  <c r="I153" i="1"/>
  <c r="H15" i="1"/>
  <c r="I15" i="1" s="1"/>
  <c r="H16" i="1"/>
  <c r="I16" i="1" s="1"/>
  <c r="H17" i="1"/>
  <c r="I17" i="1" s="1"/>
  <c r="H18" i="1"/>
  <c r="I18" i="1" s="1"/>
  <c r="H19" i="1"/>
  <c r="I19" i="1" s="1"/>
  <c r="H20" i="1"/>
  <c r="H21" i="1"/>
  <c r="I21" i="1" s="1"/>
  <c r="H23" i="1"/>
  <c r="H24" i="1"/>
  <c r="I24" i="1" s="1"/>
  <c r="H25" i="1"/>
  <c r="H26" i="1"/>
  <c r="I26" i="1" s="1"/>
  <c r="H27" i="1"/>
  <c r="I27" i="1" s="1"/>
  <c r="H28" i="1"/>
  <c r="I28" i="1" s="1"/>
  <c r="H29" i="1"/>
  <c r="I29" i="1" s="1"/>
  <c r="H30" i="1"/>
  <c r="I30" i="1" s="1"/>
  <c r="H31" i="1"/>
  <c r="H33" i="1"/>
  <c r="I33" i="1" s="1"/>
  <c r="H34" i="1"/>
  <c r="H35" i="1"/>
  <c r="I35" i="1" s="1"/>
  <c r="H36" i="1"/>
  <c r="I36" i="1" s="1"/>
  <c r="H37" i="1"/>
  <c r="H38" i="1"/>
  <c r="I38" i="1" s="1"/>
  <c r="H39" i="1"/>
  <c r="I39" i="1" s="1"/>
  <c r="H40" i="1"/>
  <c r="I40" i="1" s="1"/>
  <c r="H41" i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H51" i="1"/>
  <c r="I51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3" i="1"/>
  <c r="I63" i="1" s="1"/>
  <c r="H64" i="1"/>
  <c r="I64" i="1" s="1"/>
  <c r="H65" i="1"/>
  <c r="I65" i="1" s="1"/>
  <c r="H67" i="1"/>
  <c r="I67" i="1" s="1"/>
  <c r="H68" i="1"/>
  <c r="I68" i="1" s="1"/>
  <c r="H69" i="1"/>
  <c r="H70" i="1"/>
  <c r="I70" i="1" s="1"/>
  <c r="H71" i="1"/>
  <c r="I71" i="1" s="1"/>
  <c r="H72" i="1"/>
  <c r="I72" i="1" s="1"/>
  <c r="H73" i="1"/>
  <c r="I73" i="1" s="1"/>
  <c r="H75" i="1"/>
  <c r="I75" i="1" s="1"/>
  <c r="H76" i="1"/>
  <c r="I76" i="1" s="1"/>
  <c r="H77" i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H125" i="1"/>
  <c r="I125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7" i="1"/>
  <c r="H138" i="1"/>
  <c r="I138" i="1" s="1"/>
  <c r="H139" i="1"/>
  <c r="I139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9" i="1"/>
  <c r="I149" i="1" s="1"/>
  <c r="H150" i="1"/>
  <c r="I150" i="1" s="1"/>
  <c r="H151" i="1"/>
  <c r="I151" i="1" s="1"/>
  <c r="H153" i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I20" i="1"/>
  <c r="I34" i="1"/>
  <c r="I37" i="1"/>
  <c r="I41" i="1"/>
  <c r="I25" i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D152" i="1"/>
  <c r="E152" i="1"/>
  <c r="F152" i="1"/>
  <c r="G152" i="1"/>
  <c r="C152" i="1"/>
  <c r="D148" i="1"/>
  <c r="E148" i="1"/>
  <c r="F148" i="1"/>
  <c r="G148" i="1"/>
  <c r="C148" i="1"/>
  <c r="D140" i="1"/>
  <c r="E140" i="1"/>
  <c r="F140" i="1"/>
  <c r="G140" i="1"/>
  <c r="C140" i="1"/>
  <c r="D136" i="1"/>
  <c r="E136" i="1"/>
  <c r="F136" i="1"/>
  <c r="G136" i="1"/>
  <c r="C136" i="1"/>
  <c r="D126" i="1"/>
  <c r="E126" i="1"/>
  <c r="F126" i="1"/>
  <c r="G126" i="1"/>
  <c r="C126" i="1"/>
  <c r="D116" i="1"/>
  <c r="E116" i="1"/>
  <c r="F116" i="1"/>
  <c r="G116" i="1"/>
  <c r="C116" i="1"/>
  <c r="D106" i="1"/>
  <c r="E106" i="1"/>
  <c r="F106" i="1"/>
  <c r="G106" i="1"/>
  <c r="C106" i="1"/>
  <c r="D96" i="1"/>
  <c r="E96" i="1"/>
  <c r="F96" i="1"/>
  <c r="G96" i="1"/>
  <c r="C96" i="1"/>
  <c r="D88" i="1"/>
  <c r="E88" i="1"/>
  <c r="F88" i="1"/>
  <c r="G88" i="1"/>
  <c r="C88" i="1"/>
  <c r="D78" i="1"/>
  <c r="E78" i="1"/>
  <c r="F78" i="1"/>
  <c r="G78" i="1"/>
  <c r="C78" i="1"/>
  <c r="D74" i="1"/>
  <c r="E74" i="1"/>
  <c r="F74" i="1"/>
  <c r="G74" i="1"/>
  <c r="C74" i="1"/>
  <c r="D66" i="1"/>
  <c r="E66" i="1"/>
  <c r="F66" i="1"/>
  <c r="G66" i="1"/>
  <c r="C66" i="1"/>
  <c r="D62" i="1"/>
  <c r="E62" i="1"/>
  <c r="F62" i="1"/>
  <c r="G62" i="1"/>
  <c r="C62" i="1"/>
  <c r="D52" i="1"/>
  <c r="E52" i="1"/>
  <c r="F52" i="1"/>
  <c r="G52" i="1"/>
  <c r="C52" i="1"/>
  <c r="D42" i="1"/>
  <c r="E42" i="1"/>
  <c r="F42" i="1"/>
  <c r="G42" i="1"/>
  <c r="C42" i="1"/>
  <c r="D32" i="1"/>
  <c r="E32" i="1"/>
  <c r="F32" i="1"/>
  <c r="G32" i="1"/>
  <c r="C32" i="1"/>
  <c r="D22" i="1"/>
  <c r="E22" i="1"/>
  <c r="F22" i="1"/>
  <c r="G22" i="1"/>
  <c r="C22" i="1"/>
  <c r="D14" i="1"/>
  <c r="E14" i="1"/>
  <c r="F14" i="1"/>
  <c r="G14" i="1"/>
  <c r="C14" i="1"/>
  <c r="B6" i="3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3" i="1"/>
  <c r="B9" i="1" s="1"/>
  <c r="B1" i="1"/>
  <c r="B6" i="1" s="1"/>
  <c r="B3" i="6"/>
  <c r="B1" i="6"/>
  <c r="E21" i="3"/>
  <c r="D21" i="3"/>
  <c r="E11" i="3"/>
  <c r="D11" i="3"/>
  <c r="H116" i="1" l="1"/>
  <c r="I116" i="1" s="1"/>
  <c r="I152" i="1"/>
  <c r="H152" i="1"/>
  <c r="I66" i="1"/>
  <c r="H78" i="1"/>
  <c r="I78" i="1" s="1"/>
  <c r="H106" i="1"/>
  <c r="I106" i="1" s="1"/>
  <c r="H136" i="1"/>
  <c r="H140" i="1"/>
  <c r="H148" i="1"/>
  <c r="I148" i="1" s="1"/>
  <c r="H66" i="1"/>
  <c r="H74" i="1"/>
  <c r="H42" i="1"/>
  <c r="I42" i="1" s="1"/>
  <c r="I136" i="1"/>
  <c r="I74" i="1"/>
  <c r="I140" i="1"/>
  <c r="H32" i="1"/>
  <c r="H62" i="1"/>
  <c r="I62" i="1" s="1"/>
  <c r="H22" i="1"/>
  <c r="H126" i="1"/>
  <c r="I126" i="1" s="1"/>
  <c r="H96" i="1"/>
  <c r="I96" i="1" s="1"/>
  <c r="H88" i="1"/>
  <c r="I88" i="1" s="1"/>
  <c r="H52" i="1"/>
  <c r="I52" i="1" s="1"/>
  <c r="H14" i="1"/>
  <c r="I31" i="1"/>
  <c r="I23" i="1"/>
  <c r="F21" i="3"/>
  <c r="F31" i="3" s="1"/>
  <c r="F11" i="3"/>
  <c r="G87" i="1"/>
  <c r="F87" i="1"/>
  <c r="I14" i="1"/>
  <c r="I32" i="1"/>
  <c r="E87" i="1"/>
  <c r="D87" i="1"/>
  <c r="C87" i="1"/>
  <c r="F13" i="1"/>
  <c r="E13" i="1"/>
  <c r="G13" i="1"/>
  <c r="D13" i="1"/>
  <c r="C13" i="1"/>
  <c r="D31" i="3"/>
  <c r="E31" i="3"/>
  <c r="H87" i="1" l="1"/>
  <c r="I87" i="1" s="1"/>
  <c r="H13" i="1"/>
  <c r="I22" i="1"/>
  <c r="F161" i="1"/>
  <c r="G161" i="1"/>
  <c r="E161" i="1"/>
  <c r="D161" i="1"/>
  <c r="C161" i="1"/>
  <c r="H161" i="1" l="1"/>
  <c r="I13" i="1"/>
  <c r="I161" i="1" l="1"/>
</calcChain>
</file>

<file path=xl/sharedStrings.xml><?xml version="1.0" encoding="utf-8"?>
<sst xmlns="http://schemas.openxmlformats.org/spreadsheetml/2006/main" count="267" uniqueCount="153">
  <si>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</si>
  <si>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</si>
  <si>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</si>
  <si>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</si>
  <si>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</si>
  <si>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</si>
  <si>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</si>
  <si>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</si>
  <si>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</si>
  <si>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</si>
  <si>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</si>
  <si>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</si>
  <si>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</si>
  <si>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</si>
  <si>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</si>
  <si>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</si>
  <si>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</si>
  <si>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</si>
  <si>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</si>
  <si>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</si>
  <si>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</si>
  <si>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</si>
  <si>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</si>
  <si>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</si>
  <si>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</si>
  <si>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</si>
  <si>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</si>
  <si>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</si>
  <si>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</si>
  <si>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</si>
  <si>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</si>
  <si>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</si>
  <si>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</si>
  <si>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</si>
  <si>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</si>
  <si>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</si>
  <si>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</si>
  <si>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</si>
  <si>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</si>
  <si>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</si>
  <si>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</si>
  <si>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</si>
  <si>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</si>
  <si>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</si>
  <si>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</si>
  <si>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</si>
  <si>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</si>
  <si>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</si>
  <si>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</si>
  <si>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</si>
  <si>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</si>
  <si>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</si>
  <si>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</si>
  <si>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</si>
  <si>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</si>
  <si>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</si>
  <si>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</si>
  <si>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</si>
  <si>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</si>
  <si>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</si>
  <si>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</si>
  <si>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</si>
  <si>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</si>
  <si>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</si>
  <si>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</si>
  <si>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</si>
  <si>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</si>
  <si>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</si>
  <si>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</si>
  <si>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</si>
  <si>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</si>
  <si>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</si>
  <si>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</si>
  <si>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</si>
  <si>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</si>
  <si>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</si>
  <si>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</si>
  <si>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</si>
  <si>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</si>
  <si>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</si>
  <si>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</si>
  <si>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</si>
  <si>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</si>
  <si>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</si>
  <si>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</si>
  <si>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</si>
  <si>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</si>
  <si>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</si>
  <si>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</si>
  <si>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</si>
  <si>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</si>
  <si>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</si>
  <si>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</si>
  <si>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</si>
  <si>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</si>
  <si>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</si>
  <si>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</si>
  <si>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</si>
  <si>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</si>
  <si>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</si>
  <si>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</si>
  <si>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</si>
  <si>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</si>
  <si>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</si>
  <si>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</si>
  <si>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</si>
  <si>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</si>
  <si>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</si>
  <si>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</si>
  <si>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</si>
  <si>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</si>
  <si>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</si>
  <si>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</si>
  <si>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</si>
  <si>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</si>
  <si>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</si>
  <si>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</si>
  <si>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</si>
  <si>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</si>
  <si>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</si>
  <si>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</si>
  <si>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</si>
  <si>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</si>
  <si>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</si>
  <si>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</si>
  <si>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</si>
  <si>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</si>
  <si>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</si>
  <si>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</si>
  <si>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</si>
  <si>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</si>
  <si>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</si>
  <si>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</si>
  <si>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</si>
  <si>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</si>
  <si>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</si>
  <si>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</si>
  <si>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</si>
  <si>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</si>
  <si>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</si>
  <si>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</si>
  <si>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</si>
  <si>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</si>
  <si>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</si>
  <si>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</si>
  <si>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</si>
  <si>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</si>
  <si>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</si>
  <si>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Universidad de Guanajuato</t>
  </si>
  <si>
    <t>Ejercicio 2025</t>
  </si>
  <si>
    <t>Correspondiente del 01 de enero al 31 de diciembre de 2025</t>
  </si>
  <si>
    <t>NO APLICA, La Universidad de Guanajuato no tiene balance presupuesrario negativo.</t>
  </si>
  <si>
    <t>NO APLICA, la Universidad de Guanajuato no tiene contratada Deuda Pública ni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</si>
</sst>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4" fontId="2" fillId="0" borderId="0" xfId="0" applyNumberFormat="1" applyFont="1"/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/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150</v>
      </c>
      <c r="B3" s="24"/>
      <c r="C3" s="25" t="s">
        <v>4</v>
      </c>
      <c r="D3" s="27">
        <v>4</v>
      </c>
    </row>
    <row r="4" spans="1:4" x14ac:dyDescent="0.2">
      <c r="A4" s="71" t="s">
        <v>5</v>
      </c>
      <c r="B4" s="72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12" sqref="C1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Universidad de Guanajuato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diciembre de 2025</v>
      </c>
      <c r="C3" s="73"/>
      <c r="D3" s="73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2" spans="1:6" x14ac:dyDescent="0.2">
      <c r="B12" s="43"/>
      <c r="C12" s="1" t="s">
        <v>151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5"/>
  <sheetViews>
    <sheetView showGridLines="0" topLeftCell="B1" zoomScaleNormal="100" workbookViewId="0">
      <selection activeCell="I16" sqref="I16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.1640625" style="1" bestFit="1" customWidth="1"/>
    <col min="4" max="5" width="15.1640625" style="1" bestFit="1" customWidth="1"/>
    <col min="6" max="7" width="16.5" style="1" bestFit="1" customWidth="1"/>
    <col min="8" max="8" width="15.83203125" style="1" bestFit="1" customWidth="1"/>
    <col min="9" max="9" width="18" style="1" bestFit="1" customWidth="1"/>
    <col min="10" max="16384" width="12" style="1"/>
  </cols>
  <sheetData>
    <row r="1" spans="1:9" x14ac:dyDescent="0.2">
      <c r="B1" s="73" t="str">
        <f>'Notas de Disciplina Financiera'!A1</f>
        <v>Universidad de Guanajuato</v>
      </c>
      <c r="C1" s="73"/>
      <c r="D1" s="73"/>
      <c r="E1" s="40" t="s">
        <v>0</v>
      </c>
      <c r="F1" s="41">
        <f>'Notas de Disciplina Financiera'!D1</f>
        <v>2025</v>
      </c>
    </row>
    <row r="2" spans="1:9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9" x14ac:dyDescent="0.2">
      <c r="B3" s="73" t="str">
        <f>'Notas de Disciplina Financiera'!A3</f>
        <v>Correspondiente del 01 de enero al 31 de diciembre de 2025</v>
      </c>
      <c r="C3" s="73"/>
      <c r="D3" s="73"/>
      <c r="E3" s="40" t="s">
        <v>4</v>
      </c>
      <c r="F3" s="41">
        <f>'Notas de Disciplina Financiera'!D3</f>
        <v>4</v>
      </c>
    </row>
    <row r="5" spans="1:9" x14ac:dyDescent="0.2">
      <c r="B5" s="43" t="s">
        <v>25</v>
      </c>
    </row>
    <row r="6" spans="1:9" x14ac:dyDescent="0.2">
      <c r="B6" s="79" t="str">
        <f>B1</f>
        <v>Universidad de Guanajuato</v>
      </c>
      <c r="C6" s="79"/>
      <c r="D6" s="79"/>
      <c r="E6" s="79"/>
      <c r="F6" s="79"/>
      <c r="G6" s="79"/>
      <c r="H6" s="79"/>
      <c r="I6" s="79"/>
    </row>
    <row r="7" spans="1:9" x14ac:dyDescent="0.2">
      <c r="B7" s="74" t="s">
        <v>26</v>
      </c>
      <c r="C7" s="74"/>
      <c r="D7" s="74"/>
      <c r="E7" s="74"/>
      <c r="F7" s="74"/>
      <c r="G7" s="74"/>
      <c r="H7" s="74"/>
      <c r="I7" s="74"/>
    </row>
    <row r="8" spans="1:9" x14ac:dyDescent="0.2">
      <c r="B8" s="74" t="s">
        <v>27</v>
      </c>
      <c r="C8" s="74"/>
      <c r="D8" s="74"/>
      <c r="E8" s="74"/>
      <c r="F8" s="74"/>
      <c r="G8" s="74"/>
      <c r="H8" s="74"/>
      <c r="I8" s="74"/>
    </row>
    <row r="9" spans="1:9" x14ac:dyDescent="0.2">
      <c r="B9" s="74" t="str">
        <f>B3</f>
        <v>Correspondiente del 01 de enero al 31 de diciembre de 2025</v>
      </c>
      <c r="C9" s="74"/>
      <c r="D9" s="74"/>
      <c r="E9" s="74"/>
      <c r="F9" s="74"/>
      <c r="G9" s="74"/>
      <c r="H9" s="74"/>
      <c r="I9" s="74"/>
    </row>
    <row r="10" spans="1:9" x14ac:dyDescent="0.2">
      <c r="B10" s="75" t="s">
        <v>28</v>
      </c>
      <c r="C10" s="75"/>
      <c r="D10" s="75"/>
      <c r="E10" s="75"/>
      <c r="F10" s="75"/>
      <c r="G10" s="75"/>
      <c r="H10" s="75"/>
      <c r="I10" s="75"/>
    </row>
    <row r="11" spans="1:9" x14ac:dyDescent="0.2">
      <c r="B11" s="9"/>
      <c r="C11" s="9"/>
      <c r="D11" s="76" t="s">
        <v>29</v>
      </c>
      <c r="E11" s="77"/>
      <c r="F11" s="77"/>
      <c r="G11" s="77"/>
      <c r="H11" s="78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f>+C14+C22+C32+C42+C52+C62+C65+C74+C78</f>
        <v>1967700759.9999998</v>
      </c>
      <c r="D13" s="3">
        <f t="shared" ref="D13:I13" si="0">+D14+D22+D32+D42+D52+D62+D65+D74+D78</f>
        <v>456284396.70999992</v>
      </c>
      <c r="E13" s="3">
        <f t="shared" si="0"/>
        <v>90469835.01000002</v>
      </c>
      <c r="F13" s="3">
        <f t="shared" si="0"/>
        <v>2382027676.750001</v>
      </c>
      <c r="G13" s="3">
        <f t="shared" si="0"/>
        <v>2382027676.749999</v>
      </c>
      <c r="H13" s="3">
        <f>+D13-E13+F13-G13</f>
        <v>365814561.70000172</v>
      </c>
      <c r="I13" s="3">
        <f t="shared" si="0"/>
        <v>2333515321.7000017</v>
      </c>
    </row>
    <row r="14" spans="1:9" x14ac:dyDescent="0.2">
      <c r="B14" s="17" t="s">
        <v>39</v>
      </c>
      <c r="C14" s="3">
        <f>SUM(C15:C21)</f>
        <v>1515151400.8699999</v>
      </c>
      <c r="D14" s="3">
        <f t="shared" ref="D14:I14" si="1">SUM(D15:D21)</f>
        <v>167841842.80999997</v>
      </c>
      <c r="E14" s="3">
        <f t="shared" si="1"/>
        <v>84062069.590000004</v>
      </c>
      <c r="F14" s="3">
        <f t="shared" si="1"/>
        <v>1627088796.3200004</v>
      </c>
      <c r="G14" s="3">
        <f t="shared" si="1"/>
        <v>1662764502.2499988</v>
      </c>
      <c r="H14" s="3">
        <f t="shared" ref="H14:H77" si="2">+D14-E14+F14-G14</f>
        <v>48104067.290001631</v>
      </c>
      <c r="I14" s="3">
        <f t="shared" si="1"/>
        <v>1563255468.160001</v>
      </c>
    </row>
    <row r="15" spans="1:9" x14ac:dyDescent="0.2">
      <c r="B15" s="16" t="s">
        <v>40</v>
      </c>
      <c r="C15" s="4">
        <v>232150035.32000002</v>
      </c>
      <c r="D15" s="4">
        <v>0</v>
      </c>
      <c r="E15" s="4">
        <v>0</v>
      </c>
      <c r="F15" s="4">
        <v>113749538.34999973</v>
      </c>
      <c r="G15" s="4">
        <v>157777900.31999999</v>
      </c>
      <c r="H15" s="4">
        <f t="shared" si="2"/>
        <v>-44028361.970000267</v>
      </c>
      <c r="I15" s="4">
        <f>+C15+H15</f>
        <v>188121673.34999976</v>
      </c>
    </row>
    <row r="16" spans="1:9" x14ac:dyDescent="0.2">
      <c r="B16" s="16" t="s">
        <v>41</v>
      </c>
      <c r="C16" s="4">
        <v>346186092.80999744</v>
      </c>
      <c r="D16" s="4">
        <v>849119.82</v>
      </c>
      <c r="E16" s="4">
        <v>2745384.93</v>
      </c>
      <c r="F16" s="4">
        <v>469225016.40000099</v>
      </c>
      <c r="G16" s="4">
        <v>426972346.83999902</v>
      </c>
      <c r="H16" s="4">
        <f t="shared" si="2"/>
        <v>40356404.450001955</v>
      </c>
      <c r="I16" s="4">
        <f t="shared" ref="I16:I21" si="3">+C16+H16</f>
        <v>386542497.25999939</v>
      </c>
    </row>
    <row r="17" spans="2:9" x14ac:dyDescent="0.2">
      <c r="B17" s="16" t="s">
        <v>42</v>
      </c>
      <c r="C17" s="4">
        <v>111470060.53999992</v>
      </c>
      <c r="D17" s="4">
        <v>0</v>
      </c>
      <c r="E17" s="4">
        <v>0</v>
      </c>
      <c r="F17" s="4">
        <v>57107365.000000454</v>
      </c>
      <c r="G17" s="4">
        <v>82185199.449999899</v>
      </c>
      <c r="H17" s="4">
        <f t="shared" si="2"/>
        <v>-25077834.449999444</v>
      </c>
      <c r="I17" s="4">
        <f t="shared" si="3"/>
        <v>86392226.09000048</v>
      </c>
    </row>
    <row r="18" spans="2:9" x14ac:dyDescent="0.2">
      <c r="B18" s="16" t="s">
        <v>43</v>
      </c>
      <c r="C18" s="4">
        <v>320507689.92999995</v>
      </c>
      <c r="D18" s="4">
        <v>76638659.969999999</v>
      </c>
      <c r="E18" s="4">
        <v>46499689.200000003</v>
      </c>
      <c r="F18" s="4">
        <v>719628403.51999831</v>
      </c>
      <c r="G18" s="4">
        <v>608236054.26999998</v>
      </c>
      <c r="H18" s="4">
        <f t="shared" si="2"/>
        <v>141531320.01999831</v>
      </c>
      <c r="I18" s="4">
        <f t="shared" si="3"/>
        <v>462039009.94999826</v>
      </c>
    </row>
    <row r="19" spans="2:9" x14ac:dyDescent="0.2">
      <c r="B19" s="16" t="s">
        <v>44</v>
      </c>
      <c r="C19" s="4">
        <v>291497040.01000267</v>
      </c>
      <c r="D19" s="4">
        <v>9686565.7799999993</v>
      </c>
      <c r="E19" s="4">
        <v>0</v>
      </c>
      <c r="F19" s="4">
        <v>166085921.73000097</v>
      </c>
      <c r="G19" s="4">
        <v>207310192.5</v>
      </c>
      <c r="H19" s="4">
        <f t="shared" si="2"/>
        <v>-31537704.989999026</v>
      </c>
      <c r="I19" s="4">
        <f t="shared" si="3"/>
        <v>259959335.02000365</v>
      </c>
    </row>
    <row r="20" spans="2:9" x14ac:dyDescent="0.2">
      <c r="B20" s="16" t="s">
        <v>45</v>
      </c>
      <c r="C20" s="4">
        <v>64483149.38000001</v>
      </c>
      <c r="D20" s="4">
        <v>34222366.640000001</v>
      </c>
      <c r="E20" s="4">
        <v>34816995.460000001</v>
      </c>
      <c r="F20" s="4">
        <v>6552792.8299999991</v>
      </c>
      <c r="G20" s="4">
        <v>69560080.060000002</v>
      </c>
      <c r="H20" s="4">
        <f t="shared" si="2"/>
        <v>-63601916.050000004</v>
      </c>
      <c r="I20" s="4">
        <f t="shared" si="3"/>
        <v>881233.33000000566</v>
      </c>
    </row>
    <row r="21" spans="2:9" x14ac:dyDescent="0.2">
      <c r="B21" s="16" t="s">
        <v>46</v>
      </c>
      <c r="C21" s="4">
        <v>148857332.87999964</v>
      </c>
      <c r="D21" s="4">
        <v>46445130.599999972</v>
      </c>
      <c r="E21" s="4">
        <v>0</v>
      </c>
      <c r="F21" s="4">
        <v>94739758.489999995</v>
      </c>
      <c r="G21" s="4">
        <v>110722728.81</v>
      </c>
      <c r="H21" s="4">
        <f t="shared" si="2"/>
        <v>30462160.279999971</v>
      </c>
      <c r="I21" s="4">
        <f t="shared" si="3"/>
        <v>179319493.15999961</v>
      </c>
    </row>
    <row r="22" spans="2:9" x14ac:dyDescent="0.2">
      <c r="B22" s="17" t="s">
        <v>47</v>
      </c>
      <c r="C22" s="3">
        <f>SUM(C23:C31)</f>
        <v>77678001.639999971</v>
      </c>
      <c r="D22" s="3">
        <f t="shared" ref="D22:I22" si="4">SUM(D23:D31)</f>
        <v>57559282.199999958</v>
      </c>
      <c r="E22" s="3">
        <f t="shared" si="4"/>
        <v>2724093.95</v>
      </c>
      <c r="F22" s="3">
        <f t="shared" si="4"/>
        <v>146987846.17000046</v>
      </c>
      <c r="G22" s="3">
        <f t="shared" si="4"/>
        <v>177650089.51999998</v>
      </c>
      <c r="H22" s="3">
        <f t="shared" si="2"/>
        <v>24172944.900000453</v>
      </c>
      <c r="I22" s="3">
        <f t="shared" si="4"/>
        <v>101850946.54000041</v>
      </c>
    </row>
    <row r="23" spans="2:9" x14ac:dyDescent="0.2">
      <c r="B23" s="16" t="s">
        <v>48</v>
      </c>
      <c r="C23" s="4">
        <v>34964436.439999983</v>
      </c>
      <c r="D23" s="4">
        <v>56341013.079999961</v>
      </c>
      <c r="E23" s="4">
        <v>2684027.4900000002</v>
      </c>
      <c r="F23" s="4">
        <v>93588714.970000446</v>
      </c>
      <c r="G23" s="4">
        <v>130745911.43000001</v>
      </c>
      <c r="H23" s="4">
        <f t="shared" si="2"/>
        <v>16499789.130000412</v>
      </c>
      <c r="I23" s="4">
        <f>+C23+H23</f>
        <v>51464225.570000395</v>
      </c>
    </row>
    <row r="24" spans="2:9" x14ac:dyDescent="0.2">
      <c r="B24" s="16" t="s">
        <v>49</v>
      </c>
      <c r="C24" s="4">
        <v>8767455.3999999985</v>
      </c>
      <c r="D24" s="4">
        <v>1112.56</v>
      </c>
      <c r="E24" s="4">
        <v>0</v>
      </c>
      <c r="F24" s="4">
        <v>9392034.6799999941</v>
      </c>
      <c r="G24" s="4">
        <v>7590660.3299999898</v>
      </c>
      <c r="H24" s="4">
        <f t="shared" si="2"/>
        <v>1802486.9100000048</v>
      </c>
      <c r="I24" s="4">
        <f t="shared" ref="I24:I31" si="5">+C24+H24</f>
        <v>10569942.310000002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2"/>
        <v>0</v>
      </c>
      <c r="I25" s="4">
        <f t="shared" si="5"/>
        <v>0</v>
      </c>
    </row>
    <row r="26" spans="2:9" x14ac:dyDescent="0.2">
      <c r="B26" s="16" t="s">
        <v>51</v>
      </c>
      <c r="C26" s="4">
        <v>5921389.9899999993</v>
      </c>
      <c r="D26" s="4">
        <v>46326.01</v>
      </c>
      <c r="E26" s="4">
        <v>37489.269999999997</v>
      </c>
      <c r="F26" s="4">
        <v>7820231.400000005</v>
      </c>
      <c r="G26" s="4">
        <v>8211239.6799999997</v>
      </c>
      <c r="H26" s="4">
        <f t="shared" si="2"/>
        <v>-382171.53999999445</v>
      </c>
      <c r="I26" s="4">
        <f t="shared" si="5"/>
        <v>5539218.4500000048</v>
      </c>
    </row>
    <row r="27" spans="2:9" x14ac:dyDescent="0.2">
      <c r="B27" s="16" t="s">
        <v>52</v>
      </c>
      <c r="C27" s="4">
        <v>7627852.4000000004</v>
      </c>
      <c r="D27" s="4">
        <v>646225.80000000005</v>
      </c>
      <c r="E27" s="4">
        <v>2056.84</v>
      </c>
      <c r="F27" s="4">
        <v>14162684.740000004</v>
      </c>
      <c r="G27" s="4">
        <v>12414794.960000001</v>
      </c>
      <c r="H27" s="4">
        <f t="shared" si="2"/>
        <v>2392058.7400000039</v>
      </c>
      <c r="I27" s="4">
        <f t="shared" si="5"/>
        <v>10019911.140000004</v>
      </c>
    </row>
    <row r="28" spans="2:9" x14ac:dyDescent="0.2">
      <c r="B28" s="16" t="s">
        <v>53</v>
      </c>
      <c r="C28" s="4">
        <v>10176459.890000001</v>
      </c>
      <c r="D28" s="4">
        <v>44300</v>
      </c>
      <c r="E28" s="4">
        <v>0</v>
      </c>
      <c r="F28" s="4">
        <v>7080585.2100000037</v>
      </c>
      <c r="G28" s="4">
        <v>6807544.5799999898</v>
      </c>
      <c r="H28" s="4">
        <f t="shared" si="2"/>
        <v>317340.63000001386</v>
      </c>
      <c r="I28" s="4">
        <f t="shared" si="5"/>
        <v>10493800.520000014</v>
      </c>
    </row>
    <row r="29" spans="2:9" x14ac:dyDescent="0.2">
      <c r="B29" s="16" t="s">
        <v>54</v>
      </c>
      <c r="C29" s="4">
        <v>6454479.9700000007</v>
      </c>
      <c r="D29" s="4">
        <v>324000</v>
      </c>
      <c r="E29" s="4">
        <v>0</v>
      </c>
      <c r="F29" s="4">
        <v>9452874.6000000015</v>
      </c>
      <c r="G29" s="4">
        <v>8202994.79</v>
      </c>
      <c r="H29" s="4">
        <f t="shared" si="2"/>
        <v>1573879.8100000015</v>
      </c>
      <c r="I29" s="4">
        <f t="shared" si="5"/>
        <v>8028359.7800000021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2"/>
        <v>0</v>
      </c>
      <c r="I30" s="4">
        <f t="shared" si="5"/>
        <v>0</v>
      </c>
    </row>
    <row r="31" spans="2:9" x14ac:dyDescent="0.2">
      <c r="B31" s="16" t="s">
        <v>56</v>
      </c>
      <c r="C31" s="4">
        <v>3765927.5499999993</v>
      </c>
      <c r="D31" s="4">
        <v>156304.75</v>
      </c>
      <c r="E31" s="4">
        <v>520.35</v>
      </c>
      <c r="F31" s="4">
        <v>5490720.5699999975</v>
      </c>
      <c r="G31" s="4">
        <v>3676943.75</v>
      </c>
      <c r="H31" s="4">
        <f t="shared" si="2"/>
        <v>1969561.2199999979</v>
      </c>
      <c r="I31" s="4">
        <f t="shared" si="5"/>
        <v>5735488.7699999977</v>
      </c>
    </row>
    <row r="32" spans="2:9" x14ac:dyDescent="0.2">
      <c r="B32" s="17" t="s">
        <v>57</v>
      </c>
      <c r="C32" s="3">
        <f>SUM(C33:C41)</f>
        <v>243654370.86000007</v>
      </c>
      <c r="D32" s="3">
        <f t="shared" ref="D32:I32" si="6">SUM(D33:D41)</f>
        <v>103787216.24000002</v>
      </c>
      <c r="E32" s="3">
        <f t="shared" si="6"/>
        <v>1578936.51</v>
      </c>
      <c r="F32" s="3">
        <f t="shared" si="6"/>
        <v>267492619.03000027</v>
      </c>
      <c r="G32" s="3">
        <f t="shared" si="6"/>
        <v>282770361.93000001</v>
      </c>
      <c r="H32" s="3">
        <f t="shared" si="2"/>
        <v>86930536.830000281</v>
      </c>
      <c r="I32" s="3">
        <f t="shared" si="6"/>
        <v>330584907.6900003</v>
      </c>
    </row>
    <row r="33" spans="2:9" x14ac:dyDescent="0.2">
      <c r="B33" s="16" t="s">
        <v>58</v>
      </c>
      <c r="C33" s="4">
        <v>16764765.33</v>
      </c>
      <c r="D33" s="4">
        <v>30972234.84</v>
      </c>
      <c r="E33" s="4">
        <v>900764.37</v>
      </c>
      <c r="F33" s="4">
        <v>8284415.9700000137</v>
      </c>
      <c r="G33" s="4">
        <v>18439333.460000001</v>
      </c>
      <c r="H33" s="4">
        <f t="shared" si="2"/>
        <v>19916552.980000012</v>
      </c>
      <c r="I33" s="4">
        <f>+C33+H33</f>
        <v>36681318.31000001</v>
      </c>
    </row>
    <row r="34" spans="2:9" x14ac:dyDescent="0.2">
      <c r="B34" s="16" t="s">
        <v>59</v>
      </c>
      <c r="C34" s="4">
        <v>28387066.52</v>
      </c>
      <c r="D34" s="4">
        <v>538930</v>
      </c>
      <c r="E34" s="4">
        <v>2380</v>
      </c>
      <c r="F34" s="4">
        <v>16146464.880000003</v>
      </c>
      <c r="G34" s="4">
        <v>15397746.82</v>
      </c>
      <c r="H34" s="4">
        <f t="shared" si="2"/>
        <v>1285268.0600000024</v>
      </c>
      <c r="I34" s="4">
        <f t="shared" ref="I34:I97" si="7">+C34+H34</f>
        <v>29672334.580000002</v>
      </c>
    </row>
    <row r="35" spans="2:9" x14ac:dyDescent="0.2">
      <c r="B35" s="16" t="s">
        <v>60</v>
      </c>
      <c r="C35" s="4">
        <v>43990438.659999982</v>
      </c>
      <c r="D35" s="4">
        <v>25317355.329999998</v>
      </c>
      <c r="E35" s="4">
        <v>36102.35</v>
      </c>
      <c r="F35" s="4">
        <v>48793029.420000002</v>
      </c>
      <c r="G35" s="4">
        <v>44821713.100000001</v>
      </c>
      <c r="H35" s="4">
        <f t="shared" si="2"/>
        <v>29252569.300000004</v>
      </c>
      <c r="I35" s="4">
        <f t="shared" si="7"/>
        <v>73243007.959999979</v>
      </c>
    </row>
    <row r="36" spans="2:9" x14ac:dyDescent="0.2">
      <c r="B36" s="16" t="s">
        <v>61</v>
      </c>
      <c r="C36" s="4">
        <v>8378850.9200000018</v>
      </c>
      <c r="D36" s="4">
        <v>3669340.27</v>
      </c>
      <c r="E36" s="4">
        <v>6931.92</v>
      </c>
      <c r="F36" s="4">
        <v>7741020.790000001</v>
      </c>
      <c r="G36" s="4">
        <v>6392942.6299999999</v>
      </c>
      <c r="H36" s="4">
        <f t="shared" si="2"/>
        <v>5010486.5100000007</v>
      </c>
      <c r="I36" s="4">
        <f t="shared" si="7"/>
        <v>13389337.430000003</v>
      </c>
    </row>
    <row r="37" spans="2:9" x14ac:dyDescent="0.2">
      <c r="B37" s="16" t="s">
        <v>62</v>
      </c>
      <c r="C37" s="4">
        <v>57980177.120000012</v>
      </c>
      <c r="D37" s="4">
        <v>40806831.440000013</v>
      </c>
      <c r="E37" s="4">
        <v>600764.84</v>
      </c>
      <c r="F37" s="4">
        <v>82392377.200000197</v>
      </c>
      <c r="G37" s="4">
        <v>95468752.599999905</v>
      </c>
      <c r="H37" s="4">
        <f t="shared" si="2"/>
        <v>27129691.200000301</v>
      </c>
      <c r="I37" s="4">
        <f t="shared" si="7"/>
        <v>85109868.320000321</v>
      </c>
    </row>
    <row r="38" spans="2:9" x14ac:dyDescent="0.2">
      <c r="B38" s="16" t="s">
        <v>63</v>
      </c>
      <c r="C38" s="4">
        <v>11155383.080000002</v>
      </c>
      <c r="D38" s="4">
        <v>110169.39</v>
      </c>
      <c r="E38" s="4">
        <v>2769.39</v>
      </c>
      <c r="F38" s="4">
        <v>16482420.009999996</v>
      </c>
      <c r="G38" s="4">
        <v>15933403.279999999</v>
      </c>
      <c r="H38" s="4">
        <f t="shared" si="2"/>
        <v>656416.72999999672</v>
      </c>
      <c r="I38" s="4">
        <f t="shared" si="7"/>
        <v>11811799.809999999</v>
      </c>
    </row>
    <row r="39" spans="2:9" x14ac:dyDescent="0.2">
      <c r="B39" s="16" t="s">
        <v>64</v>
      </c>
      <c r="C39" s="4">
        <v>16108105.300000003</v>
      </c>
      <c r="D39" s="4">
        <v>356717.19</v>
      </c>
      <c r="E39" s="4">
        <v>747.11</v>
      </c>
      <c r="F39" s="4">
        <v>23538338.230000004</v>
      </c>
      <c r="G39" s="4">
        <v>21870044.309999999</v>
      </c>
      <c r="H39" s="4">
        <f t="shared" si="2"/>
        <v>2024264.0000000037</v>
      </c>
      <c r="I39" s="4">
        <f t="shared" si="7"/>
        <v>18132369.300000004</v>
      </c>
    </row>
    <row r="40" spans="2:9" x14ac:dyDescent="0.2">
      <c r="B40" s="16" t="s">
        <v>65</v>
      </c>
      <c r="C40" s="4">
        <v>29127194.989999998</v>
      </c>
      <c r="D40" s="4">
        <v>1932443.63</v>
      </c>
      <c r="E40" s="4">
        <v>24176.53</v>
      </c>
      <c r="F40" s="4">
        <v>42380119.64000006</v>
      </c>
      <c r="G40" s="4">
        <v>31520898.440000001</v>
      </c>
      <c r="H40" s="4">
        <f t="shared" si="2"/>
        <v>12767488.30000006</v>
      </c>
      <c r="I40" s="4">
        <f t="shared" si="7"/>
        <v>41894683.290000059</v>
      </c>
    </row>
    <row r="41" spans="2:9" x14ac:dyDescent="0.2">
      <c r="B41" s="16" t="s">
        <v>66</v>
      </c>
      <c r="C41" s="4">
        <v>31762388.940000013</v>
      </c>
      <c r="D41" s="4">
        <v>83194.149999999994</v>
      </c>
      <c r="E41" s="4">
        <v>4300</v>
      </c>
      <c r="F41" s="4">
        <v>21734432.889999993</v>
      </c>
      <c r="G41" s="4">
        <v>32925527.2900001</v>
      </c>
      <c r="H41" s="4">
        <f t="shared" si="2"/>
        <v>-11112200.250000108</v>
      </c>
      <c r="I41" s="4">
        <f t="shared" si="7"/>
        <v>20650188.689999904</v>
      </c>
    </row>
    <row r="42" spans="2:9" x14ac:dyDescent="0.2">
      <c r="B42" s="17" t="s">
        <v>67</v>
      </c>
      <c r="C42" s="3">
        <f>SUM(C43:C51)</f>
        <v>79510009.560000002</v>
      </c>
      <c r="D42" s="3">
        <f t="shared" ref="D42:G42" si="8">SUM(D43:D51)</f>
        <v>15469872.619999999</v>
      </c>
      <c r="E42" s="3">
        <f t="shared" si="8"/>
        <v>22926.62</v>
      </c>
      <c r="F42" s="3">
        <f t="shared" si="8"/>
        <v>120468316.89000002</v>
      </c>
      <c r="G42" s="3">
        <f t="shared" si="8"/>
        <v>112331639.53</v>
      </c>
      <c r="H42" s="3">
        <f t="shared" si="2"/>
        <v>23583623.360000014</v>
      </c>
      <c r="I42" s="3">
        <f t="shared" si="7"/>
        <v>103093632.92000002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2"/>
        <v>0</v>
      </c>
      <c r="I43" s="4">
        <f t="shared" si="7"/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2"/>
        <v>0</v>
      </c>
      <c r="I44" s="4">
        <f t="shared" si="7"/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2"/>
        <v>0</v>
      </c>
      <c r="I45" s="4">
        <f t="shared" si="7"/>
        <v>0</v>
      </c>
    </row>
    <row r="46" spans="2:9" x14ac:dyDescent="0.2">
      <c r="B46" s="16" t="s">
        <v>71</v>
      </c>
      <c r="C46" s="4">
        <v>79510009.560000002</v>
      </c>
      <c r="D46" s="4">
        <v>15469872.619999999</v>
      </c>
      <c r="E46" s="4">
        <v>22926.62</v>
      </c>
      <c r="F46" s="4">
        <v>120468316.89000002</v>
      </c>
      <c r="G46" s="4">
        <v>112331639.53</v>
      </c>
      <c r="H46" s="4">
        <f t="shared" si="2"/>
        <v>23583623.360000014</v>
      </c>
      <c r="I46" s="4">
        <f t="shared" si="7"/>
        <v>103093632.92000002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2"/>
        <v>0</v>
      </c>
      <c r="I47" s="4">
        <f t="shared" si="7"/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2"/>
        <v>0</v>
      </c>
      <c r="I48" s="4">
        <f t="shared" si="7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2"/>
        <v>0</v>
      </c>
      <c r="I49" s="4">
        <f t="shared" si="7"/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2"/>
        <v>0</v>
      </c>
      <c r="I50" s="4">
        <f t="shared" si="7"/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2"/>
        <v>0</v>
      </c>
      <c r="I51" s="4">
        <f t="shared" si="7"/>
        <v>0</v>
      </c>
    </row>
    <row r="52" spans="2:9" x14ac:dyDescent="0.2">
      <c r="B52" s="17" t="s">
        <v>77</v>
      </c>
      <c r="C52" s="3">
        <f>SUM(C53:C61)</f>
        <v>42977314.219999999</v>
      </c>
      <c r="D52" s="3">
        <f t="shared" ref="D52:G52" si="9">SUM(D53:D61)</f>
        <v>67087537.829999998</v>
      </c>
      <c r="E52" s="3">
        <f t="shared" si="9"/>
        <v>2081808.34</v>
      </c>
      <c r="F52" s="3">
        <f t="shared" si="9"/>
        <v>154873033.27999988</v>
      </c>
      <c r="G52" s="3">
        <f t="shared" si="9"/>
        <v>102856038.39999999</v>
      </c>
      <c r="H52" s="3">
        <f t="shared" si="2"/>
        <v>117022724.36999987</v>
      </c>
      <c r="I52" s="3">
        <f t="shared" si="7"/>
        <v>160000038.58999985</v>
      </c>
    </row>
    <row r="53" spans="2:9" x14ac:dyDescent="0.2">
      <c r="B53" s="16" t="s">
        <v>78</v>
      </c>
      <c r="C53" s="4">
        <v>28388188.599999998</v>
      </c>
      <c r="D53" s="4">
        <v>53627543.869999997</v>
      </c>
      <c r="E53" s="4">
        <v>1994667.46</v>
      </c>
      <c r="F53" s="4">
        <v>129014616.69999991</v>
      </c>
      <c r="G53" s="4">
        <v>67874939.189999998</v>
      </c>
      <c r="H53" s="4">
        <f t="shared" si="2"/>
        <v>112772553.9199999</v>
      </c>
      <c r="I53" s="4">
        <f t="shared" si="7"/>
        <v>141160742.51999989</v>
      </c>
    </row>
    <row r="54" spans="2:9" x14ac:dyDescent="0.2">
      <c r="B54" s="16" t="s">
        <v>79</v>
      </c>
      <c r="C54" s="4">
        <v>5073858.3199999994</v>
      </c>
      <c r="D54" s="4">
        <v>182736.05</v>
      </c>
      <c r="E54" s="4">
        <v>38500</v>
      </c>
      <c r="F54" s="4">
        <v>8939147.7800000012</v>
      </c>
      <c r="G54" s="4">
        <v>8178751.0700000003</v>
      </c>
      <c r="H54" s="4">
        <f t="shared" si="2"/>
        <v>904632.76000000164</v>
      </c>
      <c r="I54" s="4">
        <f t="shared" si="7"/>
        <v>5978491.080000001</v>
      </c>
    </row>
    <row r="55" spans="2:9" x14ac:dyDescent="0.2">
      <c r="B55" s="16" t="s">
        <v>80</v>
      </c>
      <c r="C55" s="4">
        <v>4879539.1899999995</v>
      </c>
      <c r="D55" s="4">
        <v>4714797.91</v>
      </c>
      <c r="E55" s="4">
        <v>30203.27</v>
      </c>
      <c r="F55" s="4">
        <v>7916663.4199999999</v>
      </c>
      <c r="G55" s="4">
        <v>12347736.35</v>
      </c>
      <c r="H55" s="4">
        <f t="shared" si="2"/>
        <v>253521.71000000089</v>
      </c>
      <c r="I55" s="4">
        <f t="shared" si="7"/>
        <v>5133060.9000000004</v>
      </c>
    </row>
    <row r="56" spans="2:9" x14ac:dyDescent="0.2">
      <c r="B56" s="16" t="s">
        <v>81</v>
      </c>
      <c r="C56" s="4">
        <v>1339653</v>
      </c>
      <c r="D56" s="4">
        <v>0</v>
      </c>
      <c r="E56" s="4">
        <v>0</v>
      </c>
      <c r="F56" s="4">
        <v>1860885.78</v>
      </c>
      <c r="G56" s="4">
        <v>1979134.73</v>
      </c>
      <c r="H56" s="4">
        <f t="shared" si="2"/>
        <v>-118248.94999999995</v>
      </c>
      <c r="I56" s="4">
        <f t="shared" si="7"/>
        <v>1221404.05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2"/>
        <v>0</v>
      </c>
      <c r="I57" s="4">
        <f t="shared" si="7"/>
        <v>0</v>
      </c>
    </row>
    <row r="58" spans="2:9" x14ac:dyDescent="0.2">
      <c r="B58" s="16" t="s">
        <v>83</v>
      </c>
      <c r="C58" s="4">
        <v>3250619.46</v>
      </c>
      <c r="D58" s="4">
        <v>5014000</v>
      </c>
      <c r="E58" s="4">
        <v>18437.61</v>
      </c>
      <c r="F58" s="4">
        <v>6854096.5700000031</v>
      </c>
      <c r="G58" s="4">
        <v>8981035.0800000001</v>
      </c>
      <c r="H58" s="4">
        <f t="shared" si="2"/>
        <v>2868623.8800000027</v>
      </c>
      <c r="I58" s="4">
        <f t="shared" si="7"/>
        <v>6119243.3400000026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36000</v>
      </c>
      <c r="G59" s="4">
        <v>0</v>
      </c>
      <c r="H59" s="4">
        <f t="shared" si="2"/>
        <v>36000</v>
      </c>
      <c r="I59" s="4">
        <f t="shared" si="7"/>
        <v>36000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2"/>
        <v>0</v>
      </c>
      <c r="I60" s="4">
        <f t="shared" si="7"/>
        <v>0</v>
      </c>
    </row>
    <row r="61" spans="2:9" x14ac:dyDescent="0.2">
      <c r="B61" s="16" t="s">
        <v>86</v>
      </c>
      <c r="C61" s="4">
        <v>45455.65</v>
      </c>
      <c r="D61" s="4">
        <v>3548460</v>
      </c>
      <c r="E61" s="4">
        <v>0</v>
      </c>
      <c r="F61" s="4">
        <v>251623.02999999997</v>
      </c>
      <c r="G61" s="4">
        <v>3494441.98</v>
      </c>
      <c r="H61" s="4">
        <f t="shared" si="2"/>
        <v>305641.04999999981</v>
      </c>
      <c r="I61" s="4">
        <f t="shared" si="7"/>
        <v>351096.69999999984</v>
      </c>
    </row>
    <row r="62" spans="2:9" x14ac:dyDescent="0.2">
      <c r="B62" s="17" t="s">
        <v>87</v>
      </c>
      <c r="C62" s="3">
        <f>SUM(C63:C65)</f>
        <v>8729662.8499999996</v>
      </c>
      <c r="D62" s="3">
        <f t="shared" ref="D62:G62" si="10">SUM(D63:D65)</f>
        <v>44538645.00999999</v>
      </c>
      <c r="E62" s="3">
        <f t="shared" si="10"/>
        <v>0</v>
      </c>
      <c r="F62" s="3">
        <f t="shared" si="10"/>
        <v>65117065.060000025</v>
      </c>
      <c r="G62" s="3">
        <f t="shared" si="10"/>
        <v>43655045.119999997</v>
      </c>
      <c r="H62" s="3">
        <f t="shared" si="2"/>
        <v>66000664.950000025</v>
      </c>
      <c r="I62" s="3">
        <f t="shared" si="7"/>
        <v>74730327.800000027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si="2"/>
        <v>0</v>
      </c>
      <c r="I63" s="4">
        <f t="shared" si="7"/>
        <v>0</v>
      </c>
    </row>
    <row r="64" spans="2:9" x14ac:dyDescent="0.2">
      <c r="B64" s="16" t="s">
        <v>89</v>
      </c>
      <c r="C64" s="4">
        <v>8729662.8499999996</v>
      </c>
      <c r="D64" s="4">
        <v>44538645.00999999</v>
      </c>
      <c r="E64" s="4">
        <v>0</v>
      </c>
      <c r="F64" s="4">
        <v>65117065.060000025</v>
      </c>
      <c r="G64" s="4">
        <v>43655045.119999997</v>
      </c>
      <c r="H64" s="4">
        <f t="shared" si="2"/>
        <v>66000664.950000025</v>
      </c>
      <c r="I64" s="4">
        <f t="shared" si="7"/>
        <v>74730327.800000027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2"/>
        <v>0</v>
      </c>
      <c r="I65" s="4">
        <f t="shared" si="7"/>
        <v>0</v>
      </c>
    </row>
    <row r="66" spans="2:9" x14ac:dyDescent="0.2">
      <c r="B66" s="17" t="s">
        <v>91</v>
      </c>
      <c r="C66" s="3">
        <f>SUM(C67:C73)</f>
        <v>0</v>
      </c>
      <c r="D66" s="3">
        <f t="shared" ref="D66:G66" si="11">SUM(D67:D73)</f>
        <v>0</v>
      </c>
      <c r="E66" s="3">
        <f t="shared" si="11"/>
        <v>0</v>
      </c>
      <c r="F66" s="3">
        <f t="shared" si="11"/>
        <v>0</v>
      </c>
      <c r="G66" s="3">
        <f t="shared" si="11"/>
        <v>0</v>
      </c>
      <c r="H66" s="3">
        <f t="shared" si="2"/>
        <v>0</v>
      </c>
      <c r="I66" s="3">
        <f t="shared" si="7"/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si="2"/>
        <v>0</v>
      </c>
      <c r="I67" s="4">
        <f t="shared" si="7"/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"/>
        <v>0</v>
      </c>
      <c r="I68" s="4">
        <f t="shared" si="7"/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"/>
        <v>0</v>
      </c>
      <c r="I69" s="4">
        <f t="shared" si="7"/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"/>
        <v>0</v>
      </c>
      <c r="I70" s="4">
        <f t="shared" si="7"/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"/>
        <v>0</v>
      </c>
      <c r="I71" s="4">
        <f t="shared" si="7"/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"/>
        <v>0</v>
      </c>
      <c r="I72" s="4">
        <f t="shared" si="7"/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"/>
        <v>0</v>
      </c>
      <c r="I73" s="4">
        <f t="shared" si="7"/>
        <v>0</v>
      </c>
    </row>
    <row r="74" spans="2:9" x14ac:dyDescent="0.2">
      <c r="B74" s="17" t="s">
        <v>99</v>
      </c>
      <c r="C74" s="3">
        <f>SUM(C75:C77)</f>
        <v>0</v>
      </c>
      <c r="D74" s="3">
        <f t="shared" ref="D74:G74" si="12">SUM(D75:D77)</f>
        <v>0</v>
      </c>
      <c r="E74" s="3">
        <f t="shared" si="12"/>
        <v>0</v>
      </c>
      <c r="F74" s="3">
        <f t="shared" si="12"/>
        <v>0</v>
      </c>
      <c r="G74" s="3">
        <f t="shared" si="12"/>
        <v>0</v>
      </c>
      <c r="H74" s="3">
        <f t="shared" si="2"/>
        <v>0</v>
      </c>
      <c r="I74" s="3">
        <f t="shared" si="7"/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si="2"/>
        <v>0</v>
      </c>
      <c r="I75" s="4">
        <f t="shared" si="7"/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"/>
        <v>0</v>
      </c>
      <c r="I76" s="4">
        <f t="shared" si="7"/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"/>
        <v>0</v>
      </c>
      <c r="I77" s="4">
        <f t="shared" si="7"/>
        <v>0</v>
      </c>
    </row>
    <row r="78" spans="2:9" x14ac:dyDescent="0.2">
      <c r="B78" s="17" t="s">
        <v>103</v>
      </c>
      <c r="C78" s="3">
        <f>SUM(C79:C85)</f>
        <v>0</v>
      </c>
      <c r="D78" s="3">
        <f t="shared" ref="D78:G78" si="13">SUM(D79:D85)</f>
        <v>0</v>
      </c>
      <c r="E78" s="3">
        <f t="shared" si="13"/>
        <v>0</v>
      </c>
      <c r="F78" s="3">
        <f t="shared" si="13"/>
        <v>0</v>
      </c>
      <c r="G78" s="3">
        <f t="shared" si="13"/>
        <v>0</v>
      </c>
      <c r="H78" s="3">
        <f t="shared" ref="H78:H141" si="14">+D78-E78+F78-G78</f>
        <v>0</v>
      </c>
      <c r="I78" s="3">
        <f t="shared" si="7"/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si="14"/>
        <v>0</v>
      </c>
      <c r="I79" s="4">
        <f t="shared" si="7"/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14"/>
        <v>0</v>
      </c>
      <c r="I80" s="4">
        <f t="shared" si="7"/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14"/>
        <v>0</v>
      </c>
      <c r="I81" s="4">
        <f t="shared" si="7"/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14"/>
        <v>0</v>
      </c>
      <c r="I82" s="4">
        <f t="shared" si="7"/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14"/>
        <v>0</v>
      </c>
      <c r="I83" s="4">
        <f t="shared" si="7"/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14"/>
        <v>0</v>
      </c>
      <c r="I84" s="4">
        <f t="shared" si="7"/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14"/>
        <v>0</v>
      </c>
      <c r="I85" s="4">
        <f t="shared" si="7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>+C88+C96+C106+C116+C126+C136+C140+C148+C152</f>
        <v>2443703898.6099977</v>
      </c>
      <c r="D87" s="3">
        <f t="shared" ref="D87:G87" si="15">+D88+D96+D106+D116+D126+D136+D140+D148+D152</f>
        <v>210451449.42999995</v>
      </c>
      <c r="E87" s="3">
        <f t="shared" si="15"/>
        <v>130715707.86</v>
      </c>
      <c r="F87" s="3">
        <f t="shared" si="15"/>
        <v>1490659715.5099978</v>
      </c>
      <c r="G87" s="3">
        <f t="shared" si="15"/>
        <v>1490659715.5100009</v>
      </c>
      <c r="H87" s="3">
        <f t="shared" si="14"/>
        <v>79735741.569996834</v>
      </c>
      <c r="I87" s="3">
        <f t="shared" si="7"/>
        <v>2523439640.1799946</v>
      </c>
    </row>
    <row r="88" spans="2:9" x14ac:dyDescent="0.2">
      <c r="B88" s="17" t="s">
        <v>39</v>
      </c>
      <c r="C88" s="3">
        <f>SUM(C89:C95)</f>
        <v>2220142895.7999973</v>
      </c>
      <c r="D88" s="3">
        <f t="shared" ref="D88:G88" si="16">SUM(D89:D95)</f>
        <v>49386329</v>
      </c>
      <c r="E88" s="3">
        <f t="shared" si="16"/>
        <v>115316420</v>
      </c>
      <c r="F88" s="3">
        <f t="shared" si="16"/>
        <v>1182930939.7699978</v>
      </c>
      <c r="G88" s="3">
        <f t="shared" si="16"/>
        <v>1158774734.6000009</v>
      </c>
      <c r="H88" s="3">
        <f t="shared" si="14"/>
        <v>-41773885.830003023</v>
      </c>
      <c r="I88" s="3">
        <f t="shared" si="7"/>
        <v>2178369009.9699945</v>
      </c>
    </row>
    <row r="89" spans="2:9" x14ac:dyDescent="0.2">
      <c r="B89" s="16" t="s">
        <v>40</v>
      </c>
      <c r="C89" s="4">
        <v>577543815.74000192</v>
      </c>
      <c r="D89" s="4">
        <v>0</v>
      </c>
      <c r="E89" s="4">
        <v>2444895.7000000002</v>
      </c>
      <c r="F89" s="4">
        <v>185447197.0400002</v>
      </c>
      <c r="G89" s="4">
        <v>143725187.28</v>
      </c>
      <c r="H89" s="4">
        <f t="shared" si="14"/>
        <v>39277114.060000211</v>
      </c>
      <c r="I89" s="4">
        <f t="shared" si="7"/>
        <v>616820929.8000021</v>
      </c>
    </row>
    <row r="90" spans="2:9" x14ac:dyDescent="0.2">
      <c r="B90" s="16" t="s">
        <v>41</v>
      </c>
      <c r="C90" s="4">
        <v>76727363.869999945</v>
      </c>
      <c r="D90" s="4">
        <v>0</v>
      </c>
      <c r="E90" s="4">
        <v>1661603.58</v>
      </c>
      <c r="F90" s="4">
        <v>96406719.799999952</v>
      </c>
      <c r="G90" s="4">
        <v>58106876.5</v>
      </c>
      <c r="H90" s="4">
        <f t="shared" si="14"/>
        <v>36638239.719999954</v>
      </c>
      <c r="I90" s="4">
        <f t="shared" si="7"/>
        <v>113365603.5899999</v>
      </c>
    </row>
    <row r="91" spans="2:9" x14ac:dyDescent="0.2">
      <c r="B91" s="16" t="s">
        <v>42</v>
      </c>
      <c r="C91" s="4">
        <v>309660939.64999884</v>
      </c>
      <c r="D91" s="4">
        <v>0</v>
      </c>
      <c r="E91" s="4">
        <v>205681.83</v>
      </c>
      <c r="F91" s="4">
        <v>121906734.99999976</v>
      </c>
      <c r="G91" s="4">
        <v>95830030.899999902</v>
      </c>
      <c r="H91" s="4">
        <f t="shared" si="14"/>
        <v>25871022.269999862</v>
      </c>
      <c r="I91" s="4">
        <f t="shared" si="7"/>
        <v>335531961.91999871</v>
      </c>
    </row>
    <row r="92" spans="2:9" x14ac:dyDescent="0.2">
      <c r="B92" s="16" t="s">
        <v>43</v>
      </c>
      <c r="C92" s="4">
        <v>203936857.88000053</v>
      </c>
      <c r="D92" s="4">
        <v>0</v>
      </c>
      <c r="E92" s="4">
        <v>0</v>
      </c>
      <c r="F92" s="4">
        <v>117618563.45999999</v>
      </c>
      <c r="G92" s="4">
        <v>149822123.19</v>
      </c>
      <c r="H92" s="4">
        <f t="shared" si="14"/>
        <v>-32203559.730000004</v>
      </c>
      <c r="I92" s="4">
        <f t="shared" si="7"/>
        <v>171733298.15000051</v>
      </c>
    </row>
    <row r="93" spans="2:9" x14ac:dyDescent="0.2">
      <c r="B93" s="16" t="s">
        <v>44</v>
      </c>
      <c r="C93" s="4">
        <v>737912274.68999958</v>
      </c>
      <c r="D93" s="4">
        <v>0</v>
      </c>
      <c r="E93" s="4">
        <v>7038423.1600000001</v>
      </c>
      <c r="F93" s="4">
        <v>414312650.13999927</v>
      </c>
      <c r="G93" s="4">
        <v>433579305.12000102</v>
      </c>
      <c r="H93" s="4">
        <f t="shared" si="14"/>
        <v>-26305078.140001774</v>
      </c>
      <c r="I93" s="4">
        <f t="shared" si="7"/>
        <v>711607196.54999781</v>
      </c>
    </row>
    <row r="94" spans="2:9" x14ac:dyDescent="0.2">
      <c r="B94" s="16" t="s">
        <v>45</v>
      </c>
      <c r="C94" s="4">
        <v>106352572.25</v>
      </c>
      <c r="D94" s="4">
        <v>49386329</v>
      </c>
      <c r="E94" s="4">
        <v>67789746.620000005</v>
      </c>
      <c r="F94" s="4">
        <v>16981957.370000001</v>
      </c>
      <c r="G94" s="4">
        <v>104931112</v>
      </c>
      <c r="H94" s="4">
        <f t="shared" si="14"/>
        <v>-106352572.25</v>
      </c>
      <c r="I94" s="4">
        <f t="shared" si="7"/>
        <v>0</v>
      </c>
    </row>
    <row r="95" spans="2:9" x14ac:dyDescent="0.2">
      <c r="B95" s="16" t="s">
        <v>46</v>
      </c>
      <c r="C95" s="4">
        <v>208009071.71999663</v>
      </c>
      <c r="D95" s="4">
        <v>0</v>
      </c>
      <c r="E95" s="4">
        <v>36176069.109999999</v>
      </c>
      <c r="F95" s="4">
        <v>230257116.95999876</v>
      </c>
      <c r="G95" s="4">
        <v>172780099.61000001</v>
      </c>
      <c r="H95" s="4">
        <f t="shared" si="14"/>
        <v>21300948.239998758</v>
      </c>
      <c r="I95" s="4">
        <f t="shared" si="7"/>
        <v>229310019.95999539</v>
      </c>
    </row>
    <row r="96" spans="2:9" x14ac:dyDescent="0.2">
      <c r="B96" s="17" t="s">
        <v>47</v>
      </c>
      <c r="C96" s="3">
        <f>SUM(C97:C105)</f>
        <v>40908495.649999999</v>
      </c>
      <c r="D96" s="3">
        <f t="shared" ref="D96:G96" si="17">SUM(D97:D105)</f>
        <v>864921.93000000017</v>
      </c>
      <c r="E96" s="3">
        <f t="shared" si="17"/>
        <v>473970.14</v>
      </c>
      <c r="F96" s="3">
        <f t="shared" si="17"/>
        <v>70623745.159999952</v>
      </c>
      <c r="G96" s="3">
        <f t="shared" si="17"/>
        <v>67919290.999999896</v>
      </c>
      <c r="H96" s="3">
        <f t="shared" si="14"/>
        <v>3095405.9500000626</v>
      </c>
      <c r="I96" s="3">
        <f t="shared" si="7"/>
        <v>44003901.600000061</v>
      </c>
    </row>
    <row r="97" spans="2:9" x14ac:dyDescent="0.2">
      <c r="B97" s="16" t="s">
        <v>48</v>
      </c>
      <c r="C97" s="4">
        <v>22485607.829999998</v>
      </c>
      <c r="D97" s="4">
        <v>725078.38000000024</v>
      </c>
      <c r="E97" s="4">
        <v>471273.3</v>
      </c>
      <c r="F97" s="4">
        <v>45324613.389999948</v>
      </c>
      <c r="G97" s="4">
        <v>50186139.269999899</v>
      </c>
      <c r="H97" s="4">
        <f t="shared" si="14"/>
        <v>-4607720.7999999523</v>
      </c>
      <c r="I97" s="4">
        <f t="shared" si="7"/>
        <v>17877887.030000046</v>
      </c>
    </row>
    <row r="98" spans="2:9" x14ac:dyDescent="0.2">
      <c r="B98" s="16" t="s">
        <v>49</v>
      </c>
      <c r="C98" s="4">
        <v>2423982.4500000002</v>
      </c>
      <c r="D98" s="4">
        <v>0</v>
      </c>
      <c r="E98" s="4">
        <v>0</v>
      </c>
      <c r="F98" s="4">
        <v>1455539.0800000012</v>
      </c>
      <c r="G98" s="4">
        <v>1632108.96</v>
      </c>
      <c r="H98" s="4">
        <f t="shared" si="14"/>
        <v>-176569.87999999872</v>
      </c>
      <c r="I98" s="4">
        <f t="shared" ref="I98:I161" si="18">+C98+H98</f>
        <v>2247412.5700000012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14"/>
        <v>0</v>
      </c>
      <c r="I99" s="4">
        <f t="shared" si="18"/>
        <v>0</v>
      </c>
    </row>
    <row r="100" spans="2:9" x14ac:dyDescent="0.2">
      <c r="B100" s="16" t="s">
        <v>51</v>
      </c>
      <c r="C100" s="4">
        <v>3923072.32</v>
      </c>
      <c r="D100" s="4">
        <v>49071.58</v>
      </c>
      <c r="E100" s="4">
        <v>0.8</v>
      </c>
      <c r="F100" s="4">
        <v>5655598.2399999984</v>
      </c>
      <c r="G100" s="4">
        <v>4244081.0999999996</v>
      </c>
      <c r="H100" s="4">
        <f t="shared" si="14"/>
        <v>1460587.919999999</v>
      </c>
      <c r="I100" s="4">
        <f t="shared" si="18"/>
        <v>5383660.2399999984</v>
      </c>
    </row>
    <row r="101" spans="2:9" x14ac:dyDescent="0.2">
      <c r="B101" s="18" t="s">
        <v>52</v>
      </c>
      <c r="C101" s="4">
        <v>2571939.9500000002</v>
      </c>
      <c r="D101" s="4">
        <v>61011.240000000005</v>
      </c>
      <c r="E101" s="4">
        <v>96.34</v>
      </c>
      <c r="F101" s="4">
        <v>11153058.979999999</v>
      </c>
      <c r="G101" s="4">
        <v>4725087.38</v>
      </c>
      <c r="H101" s="4">
        <f t="shared" si="14"/>
        <v>6488886.4999999991</v>
      </c>
      <c r="I101" s="4">
        <f t="shared" si="18"/>
        <v>9060826.4499999993</v>
      </c>
    </row>
    <row r="102" spans="2:9" x14ac:dyDescent="0.2">
      <c r="B102" s="16" t="s">
        <v>53</v>
      </c>
      <c r="C102" s="4">
        <v>6530256.54</v>
      </c>
      <c r="D102" s="4">
        <v>504.97</v>
      </c>
      <c r="E102" s="4">
        <v>0</v>
      </c>
      <c r="F102" s="4">
        <v>3118141.049999997</v>
      </c>
      <c r="G102" s="4">
        <v>4038853.5</v>
      </c>
      <c r="H102" s="4">
        <f t="shared" si="14"/>
        <v>-920207.48000000278</v>
      </c>
      <c r="I102" s="4">
        <f t="shared" si="18"/>
        <v>5610049.0599999968</v>
      </c>
    </row>
    <row r="103" spans="2:9" x14ac:dyDescent="0.2">
      <c r="B103" s="16" t="s">
        <v>54</v>
      </c>
      <c r="C103" s="4">
        <v>310329</v>
      </c>
      <c r="D103" s="4">
        <v>0</v>
      </c>
      <c r="E103" s="4">
        <v>0</v>
      </c>
      <c r="F103" s="4">
        <v>325091.01999999996</v>
      </c>
      <c r="G103" s="4">
        <v>378395.41</v>
      </c>
      <c r="H103" s="4">
        <f t="shared" si="14"/>
        <v>-53304.390000000014</v>
      </c>
      <c r="I103" s="4">
        <f t="shared" si="18"/>
        <v>257024.61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14"/>
        <v>0</v>
      </c>
      <c r="I104" s="4">
        <f t="shared" si="18"/>
        <v>0</v>
      </c>
    </row>
    <row r="105" spans="2:9" x14ac:dyDescent="0.2">
      <c r="B105" s="16" t="s">
        <v>56</v>
      </c>
      <c r="C105" s="4">
        <v>2663307.5600000005</v>
      </c>
      <c r="D105" s="4">
        <v>29255.759999999998</v>
      </c>
      <c r="E105" s="4">
        <v>2599.6999999999998</v>
      </c>
      <c r="F105" s="4">
        <v>3591703.4000000022</v>
      </c>
      <c r="G105" s="4">
        <v>2714625.38</v>
      </c>
      <c r="H105" s="4">
        <f t="shared" si="14"/>
        <v>903734.0800000024</v>
      </c>
      <c r="I105" s="4">
        <f t="shared" si="18"/>
        <v>3567041.6400000029</v>
      </c>
    </row>
    <row r="106" spans="2:9" x14ac:dyDescent="0.2">
      <c r="B106" s="17" t="s">
        <v>57</v>
      </c>
      <c r="C106" s="3">
        <f>SUM(C107:C115)</f>
        <v>149974657.55000001</v>
      </c>
      <c r="D106" s="3">
        <f t="shared" ref="D106:G106" si="19">SUM(D107:D115)</f>
        <v>81961576.589999989</v>
      </c>
      <c r="E106" s="3">
        <f t="shared" si="19"/>
        <v>12030947.18</v>
      </c>
      <c r="F106" s="3">
        <f t="shared" si="19"/>
        <v>148766053.07000011</v>
      </c>
      <c r="G106" s="3">
        <f t="shared" si="19"/>
        <v>174632717.09999987</v>
      </c>
      <c r="H106" s="3">
        <f t="shared" si="14"/>
        <v>44063965.380000234</v>
      </c>
      <c r="I106" s="3">
        <f t="shared" si="18"/>
        <v>194038622.93000025</v>
      </c>
    </row>
    <row r="107" spans="2:9" x14ac:dyDescent="0.2">
      <c r="B107" s="16" t="s">
        <v>58</v>
      </c>
      <c r="C107" s="4">
        <v>48736061.740000002</v>
      </c>
      <c r="D107" s="4">
        <v>10052888.389999999</v>
      </c>
      <c r="E107" s="4">
        <v>0</v>
      </c>
      <c r="F107" s="4">
        <v>30783941.399999991</v>
      </c>
      <c r="G107" s="4">
        <v>53554106.7299999</v>
      </c>
      <c r="H107" s="4">
        <f t="shared" si="14"/>
        <v>-12717276.939999908</v>
      </c>
      <c r="I107" s="4">
        <f t="shared" si="18"/>
        <v>36018784.800000094</v>
      </c>
    </row>
    <row r="108" spans="2:9" x14ac:dyDescent="0.2">
      <c r="B108" s="16" t="s">
        <v>59</v>
      </c>
      <c r="C108" s="4">
        <v>24710283.789999999</v>
      </c>
      <c r="D108" s="4">
        <v>500.01</v>
      </c>
      <c r="E108" s="4">
        <v>0</v>
      </c>
      <c r="F108" s="4">
        <v>13837370.370000001</v>
      </c>
      <c r="G108" s="4">
        <v>13139139.65</v>
      </c>
      <c r="H108" s="4">
        <f t="shared" si="14"/>
        <v>698730.73000000045</v>
      </c>
      <c r="I108" s="4">
        <f t="shared" si="18"/>
        <v>25409014.52</v>
      </c>
    </row>
    <row r="109" spans="2:9" x14ac:dyDescent="0.2">
      <c r="B109" s="16" t="s">
        <v>60</v>
      </c>
      <c r="C109" s="4">
        <v>1143070.18</v>
      </c>
      <c r="D109" s="4">
        <v>1788633.6</v>
      </c>
      <c r="E109" s="4">
        <v>7202.6</v>
      </c>
      <c r="F109" s="4">
        <v>1776593.77</v>
      </c>
      <c r="G109" s="4">
        <v>1236854.74</v>
      </c>
      <c r="H109" s="4">
        <f t="shared" si="14"/>
        <v>2321170.0300000003</v>
      </c>
      <c r="I109" s="4">
        <f t="shared" si="18"/>
        <v>3464240.21</v>
      </c>
    </row>
    <row r="110" spans="2:9" x14ac:dyDescent="0.2">
      <c r="B110" s="16" t="s">
        <v>61</v>
      </c>
      <c r="C110" s="4">
        <v>8536088.5199999996</v>
      </c>
      <c r="D110" s="4">
        <v>44128224.36999999</v>
      </c>
      <c r="E110" s="4">
        <v>5368.23</v>
      </c>
      <c r="F110" s="4">
        <v>33250580.209999993</v>
      </c>
      <c r="G110" s="4">
        <v>35291272.149999999</v>
      </c>
      <c r="H110" s="4">
        <f t="shared" si="14"/>
        <v>42082164.199999996</v>
      </c>
      <c r="I110" s="4">
        <f t="shared" si="18"/>
        <v>50618252.719999999</v>
      </c>
    </row>
    <row r="111" spans="2:9" x14ac:dyDescent="0.2">
      <c r="B111" s="16" t="s">
        <v>62</v>
      </c>
      <c r="C111" s="4">
        <v>7431211.2999999989</v>
      </c>
      <c r="D111" s="4">
        <v>25274927.75</v>
      </c>
      <c r="E111" s="4">
        <v>11977051.43</v>
      </c>
      <c r="F111" s="4">
        <v>13128916.650000004</v>
      </c>
      <c r="G111" s="4">
        <v>9827941.9399999995</v>
      </c>
      <c r="H111" s="4">
        <f t="shared" si="14"/>
        <v>16598851.030000007</v>
      </c>
      <c r="I111" s="4">
        <f t="shared" si="18"/>
        <v>24030062.330000006</v>
      </c>
    </row>
    <row r="112" spans="2:9" x14ac:dyDescent="0.2">
      <c r="B112" s="16" t="s">
        <v>63</v>
      </c>
      <c r="C112" s="4">
        <v>60000</v>
      </c>
      <c r="D112" s="4">
        <v>120911.94</v>
      </c>
      <c r="E112" s="4">
        <v>0</v>
      </c>
      <c r="F112" s="4">
        <v>481700</v>
      </c>
      <c r="G112" s="4">
        <v>373213.63</v>
      </c>
      <c r="H112" s="4">
        <f t="shared" si="14"/>
        <v>229398.30999999994</v>
      </c>
      <c r="I112" s="4">
        <f t="shared" si="18"/>
        <v>289398.30999999994</v>
      </c>
    </row>
    <row r="113" spans="2:9" x14ac:dyDescent="0.2">
      <c r="B113" s="16" t="s">
        <v>64</v>
      </c>
      <c r="C113" s="4">
        <v>1616345.0499999998</v>
      </c>
      <c r="D113" s="4">
        <v>532214.37</v>
      </c>
      <c r="E113" s="4">
        <v>35338.68</v>
      </c>
      <c r="F113" s="4">
        <v>4674122.1500000022</v>
      </c>
      <c r="G113" s="4">
        <v>2760979.98</v>
      </c>
      <c r="H113" s="4">
        <f t="shared" si="14"/>
        <v>2410017.8600000027</v>
      </c>
      <c r="I113" s="4">
        <f t="shared" si="18"/>
        <v>4026362.9100000025</v>
      </c>
    </row>
    <row r="114" spans="2:9" x14ac:dyDescent="0.2">
      <c r="B114" s="16" t="s">
        <v>65</v>
      </c>
      <c r="C114" s="4">
        <v>8000000</v>
      </c>
      <c r="D114" s="4">
        <v>43276.160000000003</v>
      </c>
      <c r="E114" s="4">
        <v>5986.24</v>
      </c>
      <c r="F114" s="4">
        <v>603184.81000000006</v>
      </c>
      <c r="G114" s="4">
        <v>8304889.3799999999</v>
      </c>
      <c r="H114" s="4">
        <f t="shared" si="14"/>
        <v>-7664414.6499999994</v>
      </c>
      <c r="I114" s="4">
        <f t="shared" si="18"/>
        <v>335585.35000000056</v>
      </c>
    </row>
    <row r="115" spans="2:9" x14ac:dyDescent="0.2">
      <c r="B115" s="16" t="s">
        <v>66</v>
      </c>
      <c r="C115" s="4">
        <v>49741596.969999999</v>
      </c>
      <c r="D115" s="4">
        <v>20000</v>
      </c>
      <c r="E115" s="4">
        <v>0</v>
      </c>
      <c r="F115" s="4">
        <v>50229643.710000113</v>
      </c>
      <c r="G115" s="4">
        <v>50144318.899999999</v>
      </c>
      <c r="H115" s="4">
        <f t="shared" si="14"/>
        <v>105324.81000011414</v>
      </c>
      <c r="I115" s="4">
        <f t="shared" si="18"/>
        <v>49846921.780000113</v>
      </c>
    </row>
    <row r="116" spans="2:9" x14ac:dyDescent="0.2">
      <c r="B116" s="17" t="s">
        <v>67</v>
      </c>
      <c r="C116" s="3">
        <f>SUM(C117:C125)</f>
        <v>0</v>
      </c>
      <c r="D116" s="3">
        <f t="shared" ref="D116:G116" si="20">SUM(D117:D125)</f>
        <v>41811828.260000005</v>
      </c>
      <c r="E116" s="3">
        <f t="shared" si="20"/>
        <v>348476</v>
      </c>
      <c r="F116" s="3">
        <f t="shared" si="20"/>
        <v>2039212.54</v>
      </c>
      <c r="G116" s="3">
        <f t="shared" si="20"/>
        <v>553000</v>
      </c>
      <c r="H116" s="3">
        <f t="shared" si="14"/>
        <v>42949564.800000004</v>
      </c>
      <c r="I116" s="3">
        <f t="shared" si="18"/>
        <v>42949564.800000004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si="14"/>
        <v>0</v>
      </c>
      <c r="I117" s="4">
        <f t="shared" si="18"/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14"/>
        <v>0</v>
      </c>
      <c r="I118" s="4">
        <f t="shared" si="18"/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14"/>
        <v>0</v>
      </c>
      <c r="I119" s="4">
        <f t="shared" si="18"/>
        <v>0</v>
      </c>
    </row>
    <row r="120" spans="2:9" x14ac:dyDescent="0.2">
      <c r="B120" s="16" t="s">
        <v>71</v>
      </c>
      <c r="C120" s="4">
        <v>0</v>
      </c>
      <c r="D120" s="4">
        <v>41811828.260000005</v>
      </c>
      <c r="E120" s="4">
        <v>348476</v>
      </c>
      <c r="F120" s="4">
        <v>2039212.54</v>
      </c>
      <c r="G120" s="4">
        <v>553000</v>
      </c>
      <c r="H120" s="4">
        <f t="shared" si="14"/>
        <v>42949564.800000004</v>
      </c>
      <c r="I120" s="4">
        <f t="shared" si="18"/>
        <v>42949564.800000004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14"/>
        <v>0</v>
      </c>
      <c r="I121" s="4">
        <f t="shared" si="18"/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14"/>
        <v>0</v>
      </c>
      <c r="I122" s="4">
        <f t="shared" si="18"/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14"/>
        <v>0</v>
      </c>
      <c r="I123" s="4">
        <f t="shared" si="18"/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14"/>
        <v>0</v>
      </c>
      <c r="I124" s="4">
        <f t="shared" si="18"/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14"/>
        <v>0</v>
      </c>
      <c r="I125" s="4">
        <f t="shared" si="18"/>
        <v>0</v>
      </c>
    </row>
    <row r="126" spans="2:9" x14ac:dyDescent="0.2">
      <c r="B126" s="17" t="s">
        <v>77</v>
      </c>
      <c r="C126" s="3">
        <f>SUM(C127:C135)</f>
        <v>11000000</v>
      </c>
      <c r="D126" s="3">
        <f t="shared" ref="D126:G126" si="21">SUM(D127:D135)</f>
        <v>574103.98</v>
      </c>
      <c r="E126" s="3">
        <f t="shared" si="21"/>
        <v>2331368.37</v>
      </c>
      <c r="F126" s="3">
        <f t="shared" si="21"/>
        <v>9269406.2399999984</v>
      </c>
      <c r="G126" s="3">
        <f t="shared" si="21"/>
        <v>11623328.639999999</v>
      </c>
      <c r="H126" s="3">
        <f t="shared" si="14"/>
        <v>-4111186.790000001</v>
      </c>
      <c r="I126" s="3">
        <f t="shared" si="18"/>
        <v>6888813.209999999</v>
      </c>
    </row>
    <row r="127" spans="2:9" x14ac:dyDescent="0.2">
      <c r="B127" s="16" t="s">
        <v>78</v>
      </c>
      <c r="C127" s="4">
        <v>0</v>
      </c>
      <c r="D127" s="4">
        <v>368249.57999999996</v>
      </c>
      <c r="E127" s="4">
        <v>145457.79</v>
      </c>
      <c r="F127" s="4">
        <v>3625191.0799999991</v>
      </c>
      <c r="G127" s="4">
        <v>1620260.49</v>
      </c>
      <c r="H127" s="4">
        <f t="shared" si="14"/>
        <v>2227722.379999999</v>
      </c>
      <c r="I127" s="4">
        <f t="shared" si="18"/>
        <v>2227722.379999999</v>
      </c>
    </row>
    <row r="128" spans="2:9" x14ac:dyDescent="0.2">
      <c r="B128" s="16" t="s">
        <v>79</v>
      </c>
      <c r="C128" s="4">
        <v>0</v>
      </c>
      <c r="D128" s="4">
        <v>12724</v>
      </c>
      <c r="E128" s="4">
        <v>6</v>
      </c>
      <c r="F128" s="4">
        <v>207835.91999999998</v>
      </c>
      <c r="G128" s="4">
        <v>154845.92000000001</v>
      </c>
      <c r="H128" s="4">
        <f t="shared" si="14"/>
        <v>65707.999999999971</v>
      </c>
      <c r="I128" s="4">
        <f t="shared" si="18"/>
        <v>65707.999999999971</v>
      </c>
    </row>
    <row r="129" spans="2:9" x14ac:dyDescent="0.2">
      <c r="B129" s="16" t="s">
        <v>80</v>
      </c>
      <c r="C129" s="4">
        <v>11000000</v>
      </c>
      <c r="D129" s="4">
        <v>98648.12000000001</v>
      </c>
      <c r="E129" s="4">
        <v>2165645</v>
      </c>
      <c r="F129" s="4">
        <v>4937724.4399999995</v>
      </c>
      <c r="G129" s="4">
        <v>9662615.5299999993</v>
      </c>
      <c r="H129" s="4">
        <f t="shared" si="14"/>
        <v>-6791887.9699999997</v>
      </c>
      <c r="I129" s="4">
        <f t="shared" si="18"/>
        <v>4208112.03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14"/>
        <v>0</v>
      </c>
      <c r="I130" s="4">
        <f t="shared" si="18"/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14"/>
        <v>0</v>
      </c>
      <c r="I131" s="4">
        <f t="shared" si="18"/>
        <v>0</v>
      </c>
    </row>
    <row r="132" spans="2:9" x14ac:dyDescent="0.2">
      <c r="B132" s="16" t="s">
        <v>83</v>
      </c>
      <c r="C132" s="4">
        <v>0</v>
      </c>
      <c r="D132" s="4">
        <v>13424.58</v>
      </c>
      <c r="E132" s="4">
        <v>6012.58</v>
      </c>
      <c r="F132" s="4">
        <v>49654.8</v>
      </c>
      <c r="G132" s="4">
        <v>4800</v>
      </c>
      <c r="H132" s="4">
        <f t="shared" si="14"/>
        <v>52266.8</v>
      </c>
      <c r="I132" s="4">
        <f t="shared" si="18"/>
        <v>52266.8</v>
      </c>
    </row>
    <row r="133" spans="2:9" x14ac:dyDescent="0.2">
      <c r="B133" s="16" t="s">
        <v>84</v>
      </c>
      <c r="C133" s="4">
        <v>0</v>
      </c>
      <c r="D133" s="4">
        <v>56100</v>
      </c>
      <c r="E133" s="4">
        <v>0</v>
      </c>
      <c r="F133" s="4">
        <v>0</v>
      </c>
      <c r="G133" s="4">
        <v>56100</v>
      </c>
      <c r="H133" s="4">
        <f t="shared" si="14"/>
        <v>0</v>
      </c>
      <c r="I133" s="4">
        <f t="shared" si="18"/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14"/>
        <v>0</v>
      </c>
      <c r="I134" s="4">
        <f t="shared" si="18"/>
        <v>0</v>
      </c>
    </row>
    <row r="135" spans="2:9" x14ac:dyDescent="0.2">
      <c r="B135" s="16" t="s">
        <v>86</v>
      </c>
      <c r="C135" s="4">
        <v>0</v>
      </c>
      <c r="D135" s="4">
        <v>24957.7</v>
      </c>
      <c r="E135" s="4">
        <v>14247</v>
      </c>
      <c r="F135" s="4">
        <v>449000</v>
      </c>
      <c r="G135" s="4">
        <v>124706.7</v>
      </c>
      <c r="H135" s="4">
        <f t="shared" si="14"/>
        <v>335004</v>
      </c>
      <c r="I135" s="4">
        <f t="shared" si="18"/>
        <v>335004</v>
      </c>
    </row>
    <row r="136" spans="2:9" x14ac:dyDescent="0.2">
      <c r="B136" s="17" t="s">
        <v>87</v>
      </c>
      <c r="C136" s="3">
        <f>SUM(C137:C139)</f>
        <v>21677849.610000003</v>
      </c>
      <c r="D136" s="3">
        <f t="shared" ref="D136:G136" si="22">SUM(D137:D139)</f>
        <v>35852689.670000002</v>
      </c>
      <c r="E136" s="3">
        <f t="shared" si="22"/>
        <v>214526.17</v>
      </c>
      <c r="F136" s="3">
        <f t="shared" si="22"/>
        <v>77030358.730000034</v>
      </c>
      <c r="G136" s="3">
        <f t="shared" si="22"/>
        <v>77156644.170000106</v>
      </c>
      <c r="H136" s="3">
        <f t="shared" si="14"/>
        <v>35511878.059999928</v>
      </c>
      <c r="I136" s="3">
        <f t="shared" si="18"/>
        <v>57189727.669999927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si="14"/>
        <v>0</v>
      </c>
      <c r="I137" s="4">
        <f t="shared" si="18"/>
        <v>0</v>
      </c>
    </row>
    <row r="138" spans="2:9" x14ac:dyDescent="0.2">
      <c r="B138" s="16" t="s">
        <v>89</v>
      </c>
      <c r="C138" s="4">
        <v>21677849.610000003</v>
      </c>
      <c r="D138" s="4">
        <v>35852689.670000002</v>
      </c>
      <c r="E138" s="4">
        <v>214526.17</v>
      </c>
      <c r="F138" s="4">
        <v>77030358.730000034</v>
      </c>
      <c r="G138" s="4">
        <v>77156644.170000106</v>
      </c>
      <c r="H138" s="4">
        <f t="shared" si="14"/>
        <v>35511878.059999928</v>
      </c>
      <c r="I138" s="4">
        <f t="shared" si="18"/>
        <v>57189727.669999927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14"/>
        <v>0</v>
      </c>
      <c r="I139" s="4">
        <f t="shared" si="18"/>
        <v>0</v>
      </c>
    </row>
    <row r="140" spans="2:9" x14ac:dyDescent="0.2">
      <c r="B140" s="17" t="s">
        <v>91</v>
      </c>
      <c r="C140" s="3">
        <f>SUM(C141:C147)</f>
        <v>0</v>
      </c>
      <c r="D140" s="3">
        <f t="shared" ref="D140:G140" si="23">SUM(D141:D147)</f>
        <v>0</v>
      </c>
      <c r="E140" s="3">
        <f t="shared" si="23"/>
        <v>0</v>
      </c>
      <c r="F140" s="3">
        <f t="shared" si="23"/>
        <v>0</v>
      </c>
      <c r="G140" s="3">
        <f t="shared" si="23"/>
        <v>0</v>
      </c>
      <c r="H140" s="4">
        <f t="shared" si="14"/>
        <v>0</v>
      </c>
      <c r="I140" s="4">
        <f t="shared" si="18"/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si="14"/>
        <v>0</v>
      </c>
      <c r="I141" s="4">
        <f t="shared" si="18"/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ref="H142:H161" si="24">+D142-E142+F142-G142</f>
        <v>0</v>
      </c>
      <c r="I142" s="4">
        <f t="shared" si="18"/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24"/>
        <v>0</v>
      </c>
      <c r="I143" s="4">
        <f t="shared" si="18"/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24"/>
        <v>0</v>
      </c>
      <c r="I144" s="4">
        <f t="shared" si="18"/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24"/>
        <v>0</v>
      </c>
      <c r="I145" s="4">
        <f t="shared" si="18"/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24"/>
        <v>0</v>
      </c>
      <c r="I146" s="4">
        <f t="shared" si="18"/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24"/>
        <v>0</v>
      </c>
      <c r="I147" s="4">
        <f t="shared" si="18"/>
        <v>0</v>
      </c>
    </row>
    <row r="148" spans="2:9" x14ac:dyDescent="0.2">
      <c r="B148" s="17" t="s">
        <v>99</v>
      </c>
      <c r="C148" s="3">
        <f>SUM(C149:C151)</f>
        <v>0</v>
      </c>
      <c r="D148" s="3">
        <f t="shared" ref="D148:G148" si="25">SUM(D149:D151)</f>
        <v>0</v>
      </c>
      <c r="E148" s="3">
        <f t="shared" si="25"/>
        <v>0</v>
      </c>
      <c r="F148" s="3">
        <f t="shared" si="25"/>
        <v>0</v>
      </c>
      <c r="G148" s="3">
        <f t="shared" si="25"/>
        <v>0</v>
      </c>
      <c r="H148" s="4">
        <f t="shared" si="24"/>
        <v>0</v>
      </c>
      <c r="I148" s="4">
        <f t="shared" si="18"/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si="24"/>
        <v>0</v>
      </c>
      <c r="I149" s="4">
        <f t="shared" si="18"/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24"/>
        <v>0</v>
      </c>
      <c r="I150" s="4">
        <f t="shared" si="18"/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24"/>
        <v>0</v>
      </c>
      <c r="I151" s="4">
        <f t="shared" si="18"/>
        <v>0</v>
      </c>
    </row>
    <row r="152" spans="2:9" x14ac:dyDescent="0.2">
      <c r="B152" s="17" t="s">
        <v>103</v>
      </c>
      <c r="C152" s="3">
        <f>SUM(C153:C159)</f>
        <v>0</v>
      </c>
      <c r="D152" s="3">
        <f t="shared" ref="D152:G152" si="26">SUM(D153:D159)</f>
        <v>0</v>
      </c>
      <c r="E152" s="3">
        <f t="shared" si="26"/>
        <v>0</v>
      </c>
      <c r="F152" s="3">
        <f t="shared" si="26"/>
        <v>0</v>
      </c>
      <c r="G152" s="3">
        <f t="shared" si="26"/>
        <v>0</v>
      </c>
      <c r="H152" s="4">
        <f t="shared" si="24"/>
        <v>0</v>
      </c>
      <c r="I152" s="4">
        <f t="shared" si="18"/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si="24"/>
        <v>0</v>
      </c>
      <c r="I153" s="4">
        <f t="shared" si="18"/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24"/>
        <v>0</v>
      </c>
      <c r="I154" s="4">
        <f t="shared" si="18"/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24"/>
        <v>0</v>
      </c>
      <c r="I155" s="4">
        <f t="shared" si="18"/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24"/>
        <v>0</v>
      </c>
      <c r="I156" s="4">
        <f t="shared" si="18"/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24"/>
        <v>0</v>
      </c>
      <c r="I157" s="4">
        <f t="shared" si="18"/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24"/>
        <v>0</v>
      </c>
      <c r="I158" s="4">
        <f t="shared" si="18"/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24"/>
        <v>0</v>
      </c>
      <c r="I159" s="4">
        <f t="shared" si="18"/>
        <v>0</v>
      </c>
    </row>
    <row r="160" spans="2:9" x14ac:dyDescent="0.2">
      <c r="B160" s="11"/>
      <c r="C160" s="5"/>
      <c r="D160" s="5"/>
      <c r="E160" s="5"/>
      <c r="F160" s="5"/>
      <c r="G160" s="5"/>
      <c r="H160" s="4"/>
      <c r="I160" s="4"/>
    </row>
    <row r="161" spans="2:9" x14ac:dyDescent="0.2">
      <c r="B161" s="15" t="s">
        <v>112</v>
      </c>
      <c r="C161" s="6">
        <f>+C13+C87</f>
        <v>4411404658.6099977</v>
      </c>
      <c r="D161" s="6">
        <f t="shared" ref="D161:G161" si="27">+D13+D87</f>
        <v>666735846.13999987</v>
      </c>
      <c r="E161" s="6">
        <f t="shared" si="27"/>
        <v>221185542.87</v>
      </c>
      <c r="F161" s="6">
        <f t="shared" si="27"/>
        <v>3872687392.2599988</v>
      </c>
      <c r="G161" s="6">
        <f t="shared" si="27"/>
        <v>3872687392.2600002</v>
      </c>
      <c r="H161" s="3">
        <f t="shared" si="24"/>
        <v>445550303.26999855</v>
      </c>
      <c r="I161" s="3">
        <f t="shared" si="18"/>
        <v>4856954961.8799963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5" spans="2:9" x14ac:dyDescent="0.2">
      <c r="C165" s="91"/>
      <c r="D165" s="91"/>
      <c r="E165" s="91"/>
      <c r="F165" s="91"/>
      <c r="G165" s="91"/>
      <c r="H165" s="91"/>
      <c r="I165" s="91"/>
    </row>
  </sheetData>
  <protectedRanges>
    <protectedRange sqref="C13:I13 C87:G87 H14:H161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C32" sqref="C3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5.33203125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Universidad de Guanajuato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diciembre de 2025</v>
      </c>
      <c r="C3" s="73"/>
      <c r="D3" s="73"/>
      <c r="E3" s="40" t="s">
        <v>4</v>
      </c>
      <c r="F3" s="41">
        <f>'Notas de Disciplina Financiera'!D3</f>
        <v>4</v>
      </c>
    </row>
    <row r="5" spans="1:6" ht="12" thickBot="1" x14ac:dyDescent="0.25">
      <c r="C5" s="43" t="s">
        <v>113</v>
      </c>
    </row>
    <row r="6" spans="1:6" x14ac:dyDescent="0.2">
      <c r="B6" s="82" t="str">
        <f>B1</f>
        <v>Universidad de Guanajuato</v>
      </c>
      <c r="C6" s="83"/>
      <c r="D6" s="83"/>
      <c r="E6" s="83"/>
      <c r="F6" s="84"/>
    </row>
    <row r="7" spans="1:6" x14ac:dyDescent="0.2">
      <c r="B7" s="85" t="s">
        <v>114</v>
      </c>
      <c r="C7" s="86"/>
      <c r="D7" s="86"/>
      <c r="E7" s="86"/>
      <c r="F7" s="87"/>
    </row>
    <row r="8" spans="1:6" x14ac:dyDescent="0.2">
      <c r="B8" s="88" t="s">
        <v>149</v>
      </c>
      <c r="C8" s="89"/>
      <c r="D8" s="89"/>
      <c r="E8" s="89"/>
      <c r="F8" s="90"/>
    </row>
    <row r="9" spans="1:6" ht="22.5" x14ac:dyDescent="0.2">
      <c r="B9" s="80" t="s">
        <v>115</v>
      </c>
      <c r="C9" s="81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80"/>
      <c r="C10" s="81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1937055244.2700005</v>
      </c>
      <c r="E11" s="54">
        <f t="shared" ref="E11:F11" si="0">SUM(E12:E20)</f>
        <v>1853427170.7399991</v>
      </c>
      <c r="F11" s="55">
        <f t="shared" si="0"/>
        <v>83628073.530000925</v>
      </c>
    </row>
    <row r="12" spans="1:6" x14ac:dyDescent="0.2">
      <c r="B12" s="56">
        <v>1000</v>
      </c>
      <c r="C12" s="57" t="s">
        <v>124</v>
      </c>
      <c r="D12" s="58">
        <v>1466243092.0599999</v>
      </c>
      <c r="E12" s="58">
        <v>1389491744.0699992</v>
      </c>
      <c r="F12" s="59">
        <f>D12-E12</f>
        <v>76751347.990000725</v>
      </c>
    </row>
    <row r="13" spans="1:6" x14ac:dyDescent="0.2">
      <c r="B13" s="56">
        <v>2000</v>
      </c>
      <c r="C13" s="57" t="s">
        <v>125</v>
      </c>
      <c r="D13" s="58">
        <v>59795046.100000046</v>
      </c>
      <c r="E13" s="58">
        <v>58323143.100000001</v>
      </c>
      <c r="F13" s="59">
        <f t="shared" ref="F13:F20" si="1">D13-E13</f>
        <v>1471903.0000000447</v>
      </c>
    </row>
    <row r="14" spans="1:6" x14ac:dyDescent="0.2">
      <c r="B14" s="56">
        <v>3000</v>
      </c>
      <c r="C14" s="57" t="s">
        <v>126</v>
      </c>
      <c r="D14" s="58">
        <v>221839242.11000013</v>
      </c>
      <c r="E14" s="58">
        <v>217184861.03000003</v>
      </c>
      <c r="F14" s="59">
        <f t="shared" si="1"/>
        <v>4654381.0800001025</v>
      </c>
    </row>
    <row r="15" spans="1:6" x14ac:dyDescent="0.2">
      <c r="B15" s="56">
        <v>4000</v>
      </c>
      <c r="C15" s="57" t="s">
        <v>127</v>
      </c>
      <c r="D15" s="58">
        <v>89032747.430000007</v>
      </c>
      <c r="E15" s="58">
        <v>88754972.809999958</v>
      </c>
      <c r="F15" s="59">
        <f t="shared" si="1"/>
        <v>277774.62000004947</v>
      </c>
    </row>
    <row r="16" spans="1:6" x14ac:dyDescent="0.2">
      <c r="B16" s="56">
        <v>5000</v>
      </c>
      <c r="C16" s="57" t="s">
        <v>128</v>
      </c>
      <c r="D16" s="58">
        <v>43040902.169999987</v>
      </c>
      <c r="E16" s="58">
        <v>42568235.329999976</v>
      </c>
      <c r="F16" s="59">
        <f t="shared" si="1"/>
        <v>472666.84000001103</v>
      </c>
    </row>
    <row r="17" spans="2:6" x14ac:dyDescent="0.2">
      <c r="B17" s="56">
        <v>6000</v>
      </c>
      <c r="C17" s="57" t="s">
        <v>129</v>
      </c>
      <c r="D17" s="58">
        <v>57104214.399999991</v>
      </c>
      <c r="E17" s="58">
        <v>57104214.399999991</v>
      </c>
      <c r="F17" s="59">
        <f t="shared" si="1"/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f t="shared" si="1"/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f t="shared" si="1"/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f t="shared" si="1"/>
        <v>0</v>
      </c>
    </row>
    <row r="21" spans="2:6" x14ac:dyDescent="0.2">
      <c r="B21" s="56"/>
      <c r="C21" s="60" t="s">
        <v>133</v>
      </c>
      <c r="D21" s="61">
        <f>SUM(D22:D30)</f>
        <v>2358199283.1700039</v>
      </c>
      <c r="E21" s="61">
        <f t="shared" ref="E21:F21" si="2">SUM(E22:E30)</f>
        <v>2341064312.4500027</v>
      </c>
      <c r="F21" s="62">
        <f t="shared" si="2"/>
        <v>17134970.720001433</v>
      </c>
    </row>
    <row r="22" spans="2:6" x14ac:dyDescent="0.2">
      <c r="B22" s="56">
        <v>1000</v>
      </c>
      <c r="C22" s="57" t="s">
        <v>124</v>
      </c>
      <c r="D22" s="58">
        <v>2133617318.800004</v>
      </c>
      <c r="E22" s="58">
        <v>2116856099.0600026</v>
      </c>
      <c r="F22" s="59">
        <f>D22-E22</f>
        <v>16761219.74000144</v>
      </c>
    </row>
    <row r="23" spans="2:6" x14ac:dyDescent="0.2">
      <c r="B23" s="56">
        <v>2000</v>
      </c>
      <c r="C23" s="57" t="s">
        <v>125</v>
      </c>
      <c r="D23" s="58">
        <v>42222995.460000008</v>
      </c>
      <c r="E23" s="58">
        <v>42128175.280000016</v>
      </c>
      <c r="F23" s="59">
        <f t="shared" ref="F23:F29" si="3">D23-E23</f>
        <v>94820.179999992251</v>
      </c>
    </row>
    <row r="24" spans="2:6" x14ac:dyDescent="0.2">
      <c r="B24" s="56">
        <v>3000</v>
      </c>
      <c r="C24" s="57" t="s">
        <v>126</v>
      </c>
      <c r="D24" s="58">
        <v>141413434.70999995</v>
      </c>
      <c r="E24" s="58">
        <v>141207902.70999995</v>
      </c>
      <c r="F24" s="59">
        <f t="shared" si="3"/>
        <v>205532</v>
      </c>
    </row>
    <row r="25" spans="2:6" x14ac:dyDescent="0.2">
      <c r="B25" s="56">
        <v>4000</v>
      </c>
      <c r="C25" s="57" t="s">
        <v>127</v>
      </c>
      <c r="D25" s="58">
        <v>809922.57000000007</v>
      </c>
      <c r="E25" s="58">
        <v>794922.57000000007</v>
      </c>
      <c r="F25" s="59">
        <f t="shared" si="3"/>
        <v>15000</v>
      </c>
    </row>
    <row r="26" spans="2:6" x14ac:dyDescent="0.2">
      <c r="B26" s="56">
        <v>5000</v>
      </c>
      <c r="C26" s="57" t="s">
        <v>128</v>
      </c>
      <c r="D26" s="58">
        <v>3622965.9699999997</v>
      </c>
      <c r="E26" s="58">
        <v>3564567.1699999995</v>
      </c>
      <c r="F26" s="59">
        <f t="shared" si="3"/>
        <v>58398.800000000279</v>
      </c>
    </row>
    <row r="27" spans="2:6" x14ac:dyDescent="0.2">
      <c r="B27" s="56">
        <v>6000</v>
      </c>
      <c r="C27" s="57" t="s">
        <v>129</v>
      </c>
      <c r="D27" s="58">
        <v>36512645.659999996</v>
      </c>
      <c r="E27" s="58">
        <v>36512645.659999996</v>
      </c>
      <c r="F27" s="59">
        <f t="shared" si="3"/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f t="shared" si="3"/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f t="shared" si="3"/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4295254527.4400043</v>
      </c>
      <c r="E31" s="50">
        <f t="shared" ref="E31:F31" si="4">E11+E21</f>
        <v>4194491483.1900015</v>
      </c>
      <c r="F31" s="51">
        <f t="shared" si="4"/>
        <v>100763044.25000235</v>
      </c>
    </row>
    <row r="33" spans="3:3" x14ac:dyDescent="0.2">
      <c r="C33" s="70" t="s">
        <v>134</v>
      </c>
    </row>
    <row r="34" spans="3:3" x14ac:dyDescent="0.2">
      <c r="C34" s="69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C11" sqref="C1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Universidad de Guanajuato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diciembre de 2025</v>
      </c>
      <c r="C3" s="73"/>
      <c r="D3" s="73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1" spans="1:6" x14ac:dyDescent="0.2">
      <c r="C11" s="1" t="s">
        <v>152</v>
      </c>
    </row>
    <row r="13" spans="1:6" x14ac:dyDescent="0.2">
      <c r="C13" s="70" t="s">
        <v>140</v>
      </c>
    </row>
    <row r="14" spans="1:6" x14ac:dyDescent="0.2">
      <c r="C14" s="69" t="s">
        <v>141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11" sqref="C1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Universidad de Guanajuato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diciembre de 2025</v>
      </c>
      <c r="C3" s="73"/>
      <c r="D3" s="73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1" spans="1:6" x14ac:dyDescent="0.2">
      <c r="C11" s="1" t="s">
        <v>152</v>
      </c>
    </row>
    <row r="13" spans="1:6" x14ac:dyDescent="0.2">
      <c r="C13" s="70" t="s">
        <v>145</v>
      </c>
    </row>
    <row r="14" spans="1:6" x14ac:dyDescent="0.2">
      <c r="C14" s="69" t="s">
        <v>146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workbookViewId="0">
      <selection activeCell="B1" sqref="B1:D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Universidad de Guanajuato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01 de enero al 31 de diciembre de 2025</v>
      </c>
      <c r="C3" s="73"/>
      <c r="D3" s="73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  <c r="C9" s="1" t="s">
        <v>152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DRF</cp:lastModifiedBy>
  <cp:revision/>
  <dcterms:created xsi:type="dcterms:W3CDTF">2024-03-15T21:50:03Z</dcterms:created>
  <dcterms:modified xsi:type="dcterms:W3CDTF">2026-01-28T21:13:33Z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