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8ECF0C31-B1EB-4C5A-B0F2-B6737C081C61}" xr6:coauthVersionLast="47" xr6:coauthVersionMax="47" xr10:uidLastSave="{00000000-0000-0000-0000-000000000000}"/>
  <bookViews>
    <workbookView xWindow="-120" yWindow="-120" windowWidth="29040" windowHeight="15720" xr2:uid="{AE78440A-AC4D-4C36-8E1C-BB36E539EE26}"/>
  </bookViews>
  <sheets>
    <sheet name="Notas a los Edos Financieros" sheetId="1" r:id="rId1"/>
    <sheet name="ACT (2)" sheetId="2" r:id="rId2"/>
    <sheet name="ESF (2)" sheetId="3" r:id="rId3"/>
    <sheet name="VHP (2)" sheetId="4" r:id="rId4"/>
    <sheet name="EFE (2)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'ACT (2)'!$A$93:$C$212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2">'ESF (2)'!$A$1:$J$173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H1" i="8"/>
  <c r="C40" i="8" s="1"/>
  <c r="H2" i="8"/>
  <c r="A3" i="8"/>
  <c r="H3" i="8"/>
  <c r="C8" i="7"/>
  <c r="C31" i="7"/>
  <c r="C40" i="7"/>
  <c r="C8" i="6"/>
  <c r="C16" i="6"/>
  <c r="C21" i="6"/>
  <c r="A1" i="5"/>
  <c r="E1" i="5"/>
  <c r="E2" i="5"/>
  <c r="E3" i="5"/>
  <c r="C16" i="5"/>
  <c r="D16" i="5"/>
  <c r="C51" i="5"/>
  <c r="C50" i="5" s="1"/>
  <c r="D51" i="5"/>
  <c r="D50" i="5" s="1"/>
  <c r="C55" i="5"/>
  <c r="C54" i="5" s="1"/>
  <c r="D55" i="5"/>
  <c r="C57" i="5"/>
  <c r="D57" i="5"/>
  <c r="D54" i="5" s="1"/>
  <c r="C59" i="5"/>
  <c r="D59" i="5"/>
  <c r="C61" i="5"/>
  <c r="D61" i="5"/>
  <c r="C63" i="5"/>
  <c r="D63" i="5"/>
  <c r="C67" i="5"/>
  <c r="C66" i="5" s="1"/>
  <c r="D67" i="5"/>
  <c r="C76" i="5"/>
  <c r="D76" i="5"/>
  <c r="D66" i="5" s="1"/>
  <c r="C79" i="5"/>
  <c r="D79" i="5"/>
  <c r="C85" i="5"/>
  <c r="D85" i="5"/>
  <c r="C94" i="5"/>
  <c r="D94" i="5"/>
  <c r="C97" i="5"/>
  <c r="D97" i="5"/>
  <c r="C106" i="5"/>
  <c r="C105" i="5" s="1"/>
  <c r="D106" i="5"/>
  <c r="D105" i="5" s="1"/>
  <c r="C110" i="5"/>
  <c r="D110" i="5"/>
  <c r="C113" i="5"/>
  <c r="D113" i="5"/>
  <c r="C119" i="5"/>
  <c r="D119" i="5"/>
  <c r="C121" i="5"/>
  <c r="D121" i="5"/>
  <c r="C123" i="5"/>
  <c r="C109" i="5" s="1"/>
  <c r="C108" i="5" s="1"/>
  <c r="D123" i="5"/>
  <c r="D109" i="5" s="1"/>
  <c r="D108" i="5" s="1"/>
  <c r="C131" i="5"/>
  <c r="D131" i="5"/>
  <c r="C143" i="5"/>
  <c r="D143" i="5"/>
  <c r="C145" i="5"/>
  <c r="D145" i="5"/>
  <c r="A1" i="4"/>
  <c r="E1" i="4"/>
  <c r="E2" i="4"/>
  <c r="A3" i="4"/>
  <c r="E3" i="4"/>
  <c r="C17" i="4"/>
  <c r="C22" i="4"/>
  <c r="C26" i="4"/>
  <c r="A1" i="3"/>
  <c r="A1" i="6" s="1"/>
  <c r="H1" i="3"/>
  <c r="H2" i="3"/>
  <c r="A3" i="3"/>
  <c r="A3" i="6" s="1"/>
  <c r="H3" i="3"/>
  <c r="D14" i="3"/>
  <c r="E14" i="3" s="1"/>
  <c r="F14" i="3" s="1"/>
  <c r="G14" i="3" s="1"/>
  <c r="C56" i="3"/>
  <c r="D56" i="3"/>
  <c r="E56" i="3"/>
  <c r="C64" i="3"/>
  <c r="D64" i="3"/>
  <c r="E64" i="3"/>
  <c r="C76" i="3"/>
  <c r="F76" i="3" s="1"/>
  <c r="D76" i="3"/>
  <c r="E76" i="3"/>
  <c r="C82" i="3"/>
  <c r="C92" i="3"/>
  <c r="C110" i="3"/>
  <c r="D110" i="3"/>
  <c r="E110" i="3"/>
  <c r="F110" i="3"/>
  <c r="G110" i="3"/>
  <c r="C120" i="3"/>
  <c r="D120" i="3"/>
  <c r="E120" i="3"/>
  <c r="F120" i="3"/>
  <c r="G120" i="3"/>
  <c r="C127" i="3"/>
  <c r="C134" i="3"/>
  <c r="C155" i="3"/>
  <c r="C159" i="3"/>
  <c r="C167" i="3"/>
  <c r="A1" i="2"/>
  <c r="E1" i="2"/>
  <c r="E2" i="2"/>
  <c r="A3" i="2"/>
  <c r="E3" i="2"/>
  <c r="C11" i="2"/>
  <c r="C10" i="2" s="1"/>
  <c r="C9" i="2" s="1"/>
  <c r="C21" i="2"/>
  <c r="C27" i="2"/>
  <c r="C30" i="2"/>
  <c r="C36" i="2"/>
  <c r="C39" i="2"/>
  <c r="C48" i="2"/>
  <c r="C58" i="2"/>
  <c r="C57" i="2" s="1"/>
  <c r="C64" i="2"/>
  <c r="C69" i="2"/>
  <c r="C70" i="2"/>
  <c r="C73" i="2"/>
  <c r="C79" i="2"/>
  <c r="C81" i="2"/>
  <c r="C83" i="2"/>
  <c r="C96" i="2"/>
  <c r="C95" i="2" s="1"/>
  <c r="C103" i="2"/>
  <c r="C113" i="2"/>
  <c r="C124" i="2"/>
  <c r="C123" i="2" s="1"/>
  <c r="C127" i="2"/>
  <c r="C130" i="2"/>
  <c r="C133" i="2"/>
  <c r="C138" i="2"/>
  <c r="C142" i="2"/>
  <c r="C145" i="2"/>
  <c r="C147" i="2"/>
  <c r="C153" i="2"/>
  <c r="C157" i="2"/>
  <c r="C156" i="2" s="1"/>
  <c r="C160" i="2"/>
  <c r="C163" i="2"/>
  <c r="C167" i="2"/>
  <c r="C166" i="2" s="1"/>
  <c r="C170" i="2"/>
  <c r="C173" i="2"/>
  <c r="C176" i="2"/>
  <c r="C178" i="2"/>
  <c r="C182" i="2"/>
  <c r="C181" i="2" s="1"/>
  <c r="C191" i="2"/>
  <c r="C194" i="2"/>
  <c r="C200" i="2"/>
  <c r="C210" i="2"/>
  <c r="C211" i="2"/>
  <c r="C49" i="5" l="1"/>
  <c r="C147" i="5" s="1"/>
  <c r="C94" i="2"/>
  <c r="D49" i="5"/>
  <c r="D147" i="5" s="1"/>
  <c r="A3" i="5"/>
  <c r="A3" i="7"/>
  <c r="A1" i="7"/>
  <c r="C49" i="8"/>
</calcChain>
</file>

<file path=xl/sharedStrings.xml><?xml version="1.0" encoding="utf-8"?>
<sst xmlns="http://schemas.openxmlformats.org/spreadsheetml/2006/main" count="858" uniqueCount="599">
  <si>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</si>
  <si>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</si>
  <si>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</si>
  <si>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</si>
  <si>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</si>
  <si>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</si>
  <si>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</si>
  <si>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</si>
  <si>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</si>
  <si>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</si>
  <si>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</si>
  <si>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</si>
  <si>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</si>
  <si>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</si>
  <si>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</si>
  <si>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</si>
  <si>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</si>
  <si>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</si>
  <si>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</si>
  <si>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</si>
  <si>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</si>
  <si>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</si>
  <si>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</si>
  <si>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</si>
  <si>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</si>
  <si>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</si>
  <si>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</si>
  <si>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</si>
  <si>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</si>
  <si>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</si>
  <si>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</si>
  <si>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</si>
  <si>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</si>
  <si>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</si>
  <si>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</si>
  <si>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</si>
  <si>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</si>
  <si>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</si>
  <si>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</si>
  <si>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</si>
  <si>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</si>
  <si>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</si>
  <si>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</si>
  <si>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</si>
  <si>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</si>
  <si>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</si>
  <si>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</si>
  <si>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</si>
  <si>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</si>
  <si>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</si>
  <si>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</si>
  <si>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</si>
  <si>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</si>
  <si>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</si>
  <si>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</si>
  <si>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</si>
  <si>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</si>
  <si>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</si>
  <si>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</si>
  <si>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</si>
  <si>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</si>
  <si>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</si>
  <si>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Cuenta Pública</t>
  </si>
  <si>
    <t>Corte:</t>
  </si>
  <si>
    <t>Del 1 de Enero al 31 de Diciembre de 2025</t>
  </si>
  <si>
    <t>Anual</t>
  </si>
  <si>
    <t>Periodicidad:</t>
  </si>
  <si>
    <t>Notas de Desglose y Memoria</t>
  </si>
  <si>
    <t>Ejercicio:</t>
  </si>
  <si>
    <t>Universidad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</si>
  <si>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</si>
  <si>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</si>
  <si>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</si>
  <si>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</si>
  <si>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</si>
  <si>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</si>
  <si>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</si>
  <si>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</si>
  <si>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</si>
  <si>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</si>
  <si>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</si>
  <si>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</si>
  <si>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</si>
  <si>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</si>
  <si>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</si>
  <si>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</si>
  <si>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</si>
  <si>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</si>
  <si>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</si>
  <si>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</si>
  <si>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</si>
  <si>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</si>
  <si>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</si>
  <si>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</si>
  <si>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</si>
  <si>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</si>
  <si>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</si>
  <si>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</si>
  <si>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</si>
  <si>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</si>
  <si>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</si>
  <si>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</si>
  <si>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</si>
  <si>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</si>
  <si>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</si>
  <si>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</si>
  <si>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</si>
  <si>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</si>
  <si>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</si>
  <si>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</si>
  <si>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</si>
  <si>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</si>
  <si>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</si>
  <si>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</si>
  <si>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</si>
  <si>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</si>
  <si>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</si>
  <si>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</si>
  <si>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</si>
  <si>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</si>
  <si>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</si>
  <si>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</si>
  <si>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</si>
  <si>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</si>
  <si>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</si>
  <si>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</si>
  <si>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</si>
  <si>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</si>
  <si>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</si>
  <si>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</si>
  <si>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</si>
  <si>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</si>
  <si>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</si>
  <si>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</si>
  <si>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</si>
  <si>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</si>
  <si>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</si>
  <si>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</si>
  <si>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</si>
  <si>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</si>
  <si>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</si>
  <si>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</si>
  <si>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</si>
  <si>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</si>
  <si>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</si>
  <si>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</si>
  <si>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</si>
  <si>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</si>
  <si>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</si>
  <si>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</si>
  <si>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</si>
  <si>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</si>
  <si>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</si>
  <si>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</si>
  <si>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</si>
  <si>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</si>
  <si>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</si>
  <si>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</si>
  <si>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</si>
  <si>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</si>
  <si>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</si>
  <si>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</si>
  <si>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</si>
  <si>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</si>
  <si>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</si>
  <si>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</si>
  <si>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</si>
  <si>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</si>
  <si>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</si>
  <si>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</si>
  <si>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</si>
  <si>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</si>
  <si>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</si>
  <si>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</si>
  <si>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</si>
  <si>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</si>
  <si>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</si>
  <si>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</si>
  <si>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</si>
  <si>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</si>
  <si>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</si>
  <si>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</si>
  <si>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</si>
  <si>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</si>
  <si>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</si>
  <si>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</si>
  <si>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</si>
  <si>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</si>
  <si>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</si>
  <si>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</si>
  <si>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</si>
  <si>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</si>
  <si>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</si>
  <si>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</si>
  <si>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</si>
  <si>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</si>
  <si>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</si>
  <si>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</si>
  <si>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</si>
  <si>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</si>
  <si>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</si>
  <si>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</si>
  <si>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</si>
  <si>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</si>
  <si>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</si>
  <si>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</si>
  <si>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</si>
  <si>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</si>
  <si>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</si>
  <si>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</si>
  <si>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</si>
  <si>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</si>
  <si>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</si>
  <si>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</si>
  <si>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</si>
  <si>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</si>
  <si>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</si>
  <si>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</si>
  <si>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</si>
  <si>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</si>
  <si>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</si>
  <si>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</si>
  <si>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</si>
  <si>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</si>
  <si>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</si>
  <si>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</si>
  <si>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</si>
  <si>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</si>
  <si>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</si>
  <si>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</si>
  <si>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</si>
  <si>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</si>
  <si>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</si>
  <si>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</si>
  <si>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</si>
  <si>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</si>
  <si>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</si>
  <si>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</si>
  <si>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</si>
  <si>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</si>
  <si>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</si>
  <si>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</si>
  <si>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</si>
  <si>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</si>
  <si>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</si>
  <si>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</si>
  <si>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</si>
  <si>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</si>
  <si>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</si>
  <si>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</si>
  <si>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</si>
  <si>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</si>
  <si>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</si>
  <si>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</si>
  <si>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</si>
  <si>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</si>
  <si>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</si>
  <si>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</si>
  <si>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</si>
  <si>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</si>
  <si>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</si>
  <si>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</si>
  <si>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</si>
  <si>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</si>
  <si>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</si>
  <si>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</si>
  <si>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Notas de Desglose Estado de Actividades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</si>
  <si>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</si>
  <si>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</si>
  <si>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</si>
  <si>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</si>
  <si>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</si>
  <si>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</si>
  <si>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</si>
  <si>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</si>
  <si>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</si>
  <si>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</si>
  <si>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</si>
  <si>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</si>
  <si>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</si>
  <si>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</si>
  <si>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</si>
  <si>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</si>
  <si>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</si>
  <si>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</si>
  <si>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</si>
  <si>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</si>
  <si>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</si>
  <si>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</si>
  <si>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</si>
  <si>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</si>
  <si>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</si>
  <si>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</si>
  <si>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</si>
  <si>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</si>
  <si>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</si>
  <si>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</si>
  <si>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</si>
  <si>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</si>
  <si>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</si>
  <si>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</si>
  <si>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</si>
  <si>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</si>
  <si>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</si>
  <si>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</si>
  <si>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</si>
  <si>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</si>
  <si>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</si>
  <si>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</si>
  <si>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</si>
  <si>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</si>
  <si>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</si>
  <si>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</si>
  <si>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</si>
  <si>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</si>
  <si>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</si>
  <si>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</si>
  <si>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</si>
  <si>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</si>
  <si>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</si>
  <si>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</si>
  <si>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</si>
  <si>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Caracteristicas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</si>
  <si>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</si>
  <si>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</si>
  <si>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</si>
  <si>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</si>
  <si>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</si>
  <si>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</si>
  <si>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</si>
  <si>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</si>
  <si>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</si>
  <si>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</si>
  <si>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</si>
  <si>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fondos)</t>
  </si>
  <si>
    <t>Valores en Garantía</t>
  </si>
  <si>
    <t>Otros Activos Circulantes</t>
  </si>
  <si>
    <t>ESF-11 OTROS ACTIVOS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</si>
  <si>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</si>
  <si>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</si>
  <si>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</si>
  <si>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Criterios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</si>
  <si>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</si>
  <si>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</si>
  <si>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</si>
  <si>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</si>
  <si>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</si>
  <si>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</si>
  <si>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</si>
  <si>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</si>
  <si>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Lineal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</si>
  <si>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</si>
  <si>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</si>
  <si>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</si>
  <si>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</si>
  <si>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</si>
  <si>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</si>
  <si>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Tasas Aplicada</t>
  </si>
  <si>
    <t>Métodos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</si>
  <si>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</si>
  <si>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</si>
  <si>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</si>
  <si>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</si>
  <si>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</si>
  <si>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</si>
  <si>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</si>
  <si>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</si>
  <si>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</si>
  <si>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Varias tasas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</si>
  <si>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</si>
  <si>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</si>
  <si>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</si>
  <si>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</si>
  <si>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</si>
  <si>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</si>
  <si>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</si>
  <si>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</si>
  <si>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</si>
  <si>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</si>
  <si>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</si>
  <si>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Características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</si>
  <si>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</si>
  <si>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</si>
  <si>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</si>
  <si>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</si>
  <si>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</si>
  <si>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</si>
  <si>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</si>
  <si>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Plazo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</si>
  <si>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</si>
  <si>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</si>
  <si>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</si>
  <si>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</si>
  <si>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</si>
  <si>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</si>
  <si>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</si>
  <si>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de Información Financiera</t>
  </si>
  <si>
    <t>Conveniencia de Aplicación</t>
  </si>
  <si>
    <t>Método de Valuación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</si>
  <si>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</si>
  <si>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</si>
  <si>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</si>
  <si>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</si>
  <si>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</si>
  <si>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</si>
  <si>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</si>
  <si>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</si>
  <si>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</si>
  <si>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</si>
  <si>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</si>
  <si>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</si>
  <si>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</si>
  <si>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</si>
  <si>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</si>
  <si>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</si>
  <si>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</si>
  <si>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</si>
  <si>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</si>
  <si>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</si>
  <si>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</si>
  <si>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</si>
  <si>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</si>
  <si>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</si>
  <si>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</si>
  <si>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</si>
  <si>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</si>
  <si>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</si>
  <si>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</si>
  <si>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</si>
  <si>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</si>
  <si>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</si>
  <si>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</si>
  <si>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</si>
  <si>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</si>
  <si>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</si>
  <si>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</si>
  <si>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</si>
  <si>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</si>
  <si>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</si>
  <si>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</si>
  <si>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</si>
  <si>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</si>
  <si>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</si>
  <si>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</si>
  <si>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</si>
  <si>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</si>
  <si>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</si>
  <si>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</si>
  <si>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</si>
  <si>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</si>
  <si>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Enajenaciones</t>
  </si>
  <si>
    <t>Otros origenes de operación</t>
  </si>
  <si>
    <t>Otras aplicaciones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</si>
  <si>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</si>
  <si>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</si>
  <si>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</si>
  <si>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</si>
  <si>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</si>
  <si>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</si>
  <si>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</si>
  <si>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</si>
  <si>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</si>
  <si>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</si>
  <si>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</si>
  <si>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</si>
  <si>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</si>
  <si>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</si>
  <si>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</si>
  <si>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</si>
  <si>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</si>
  <si>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</si>
  <si>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</si>
  <si>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</si>
  <si>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</si>
  <si>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</si>
  <si>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</si>
  <si>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</si>
  <si>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</si>
  <si>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</si>
  <si>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</si>
  <si>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</si>
  <si>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</si>
  <si>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</si>
  <si>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</si>
  <si>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</si>
  <si>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</si>
  <si>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</si>
  <si>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</si>
  <si>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</si>
  <si>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</si>
  <si>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</si>
  <si>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</si>
  <si>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</si>
  <si>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</si>
  <si>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</si>
  <si>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</si>
  <si>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</si>
  <si>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</si>
  <si>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</si>
  <si>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</si>
  <si>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</si>
  <si>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</si>
  <si>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</si>
  <si>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</si>
  <si>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</si>
  <si>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</si>
  <si>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</si>
  <si>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</si>
  <si>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</si>
  <si>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</si>
  <si>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</si>
  <si>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</si>
  <si>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</si>
  <si>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</si>
  <si>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</si>
  <si>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</si>
  <si>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</si>
  <si>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</si>
  <si>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</si>
  <si>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</si>
  <si>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</si>
  <si>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</si>
  <si>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</si>
  <si>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</si>
  <si>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</si>
  <si>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</si>
  <si>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</si>
  <si>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</si>
  <si>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</si>
  <si>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</si>
  <si>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</si>
  <si>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</si>
  <si>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</si>
  <si>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</si>
  <si>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</si>
  <si>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</si>
  <si>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</si>
  <si>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</si>
  <si>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</si>
  <si>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</si>
  <si>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</si>
  <si>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</si>
  <si>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</si>
  <si>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</si>
  <si>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</si>
  <si>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</si>
  <si>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</si>
  <si>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</si>
  <si>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</si>
  <si>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</si>
  <si>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</si>
  <si>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</si>
  <si>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</si>
  <si>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</si>
  <si>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</si>
  <si>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</si>
  <si>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</si>
  <si>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</si>
  <si>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</si>
  <si>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</si>
  <si>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</si>
  <si>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</si>
  <si>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PRESUPUESTARIO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</si>
  <si>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</si>
  <si>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</si>
  <si>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</si>
  <si>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</si>
  <si>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</si>
  <si>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</si>
  <si>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</si>
  <si>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Judiciales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</si>
  <si>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</si>
  <si>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</si>
  <si>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</si>
  <si>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</si>
  <si>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</si>
  <si>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</si>
  <si>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</si>
  <si>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</si>
  <si>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</si>
  <si>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</si>
  <si>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</si>
  <si>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</si>
  <si>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</si>
  <si>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</si>
  <si>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</si>
  <si>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</si>
  <si>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</si>
  <si>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SIN INFORMACIÓN QUE REVELAR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</si>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</sst>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Calibri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rgb="FFBFBFB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" fillId="0" borderId="0"/>
  </cellStyleXfs>
  <cellXfs count="159">
    <xf numFmtId="0" fontId="0" fillId="0" borderId="0" xfId="0"/>
    <xf numFmtId="0" fontId="1" fillId="0" borderId="0" xfId="1"/>
    <xf numFmtId="0" fontId="2" fillId="0" borderId="0" xfId="2" applyFont="1" applyProtection="1">
      <protection locked="0"/>
    </xf>
    <xf numFmtId="0" fontId="2" fillId="0" borderId="0" xfId="3" applyFont="1" applyAlignment="1" applyProtection="1">
      <alignment horizontal="left" vertical="top" indent="1"/>
      <protection locked="0"/>
    </xf>
    <xf numFmtId="0" fontId="3" fillId="0" borderId="0" xfId="1" applyFont="1"/>
    <xf numFmtId="0" fontId="3" fillId="0" borderId="1" xfId="1" applyFont="1" applyBorder="1"/>
    <xf numFmtId="0" fontId="5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7" fillId="0" borderId="3" xfId="1" applyFont="1" applyBorder="1"/>
    <xf numFmtId="0" fontId="5" fillId="0" borderId="3" xfId="1" applyFont="1" applyBorder="1" applyAlignment="1">
      <alignment horizontal="center"/>
    </xf>
    <xf numFmtId="0" fontId="3" fillId="0" borderId="3" xfId="1" applyFont="1" applyBorder="1"/>
    <xf numFmtId="0" fontId="7" fillId="0" borderId="4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5" fillId="0" borderId="3" xfId="1" applyFont="1" applyBorder="1" applyAlignment="1">
      <alignment horizontal="left"/>
    </xf>
    <xf numFmtId="0" fontId="3" fillId="0" borderId="5" xfId="1" applyFont="1" applyBorder="1"/>
    <xf numFmtId="0" fontId="5" fillId="0" borderId="6" xfId="1" applyFont="1" applyBorder="1" applyAlignment="1">
      <alignment horizontal="center"/>
    </xf>
    <xf numFmtId="0" fontId="5" fillId="2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5" fillId="4" borderId="12" xfId="1" applyFont="1" applyFill="1" applyBorder="1" applyAlignment="1">
      <alignment vertical="center"/>
    </xf>
    <xf numFmtId="0" fontId="5" fillId="4" borderId="13" xfId="1" applyFont="1" applyFill="1" applyBorder="1" applyAlignment="1">
      <alignment horizontal="left" vertical="center"/>
    </xf>
    <xf numFmtId="0" fontId="5" fillId="4" borderId="14" xfId="1" applyFont="1" applyFill="1" applyBorder="1" applyAlignment="1">
      <alignment horizontal="right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8" fillId="0" borderId="0" xfId="1" applyFont="1"/>
    <xf numFmtId="10" fontId="8" fillId="0" borderId="0" xfId="1" applyNumberFormat="1" applyFont="1"/>
    <xf numFmtId="10" fontId="3" fillId="0" borderId="0" xfId="1" applyNumberFormat="1" applyFont="1" applyAlignment="1">
      <alignment horizontal="center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5" borderId="0" xfId="1" applyFont="1" applyFill="1" applyAlignment="1">
      <alignment horizontal="center"/>
    </xf>
    <xf numFmtId="10" fontId="9" fillId="5" borderId="0" xfId="1" applyNumberFormat="1" applyFont="1" applyFill="1" applyAlignment="1">
      <alignment horizontal="center"/>
    </xf>
    <xf numFmtId="0" fontId="9" fillId="5" borderId="0" xfId="1" applyFont="1" applyFill="1"/>
    <xf numFmtId="0" fontId="10" fillId="6" borderId="0" xfId="1" applyFont="1" applyFill="1"/>
    <xf numFmtId="10" fontId="10" fillId="6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10" fillId="6" borderId="0" xfId="1" applyFont="1" applyFill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0" borderId="0" xfId="1" applyFont="1"/>
    <xf numFmtId="0" fontId="11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left" vertical="center"/>
    </xf>
    <xf numFmtId="10" fontId="11" fillId="4" borderId="0" xfId="1" applyNumberFormat="1" applyFont="1" applyFill="1" applyAlignment="1">
      <alignment horizontal="right" vertical="center"/>
    </xf>
    <xf numFmtId="4" fontId="8" fillId="0" borderId="0" xfId="1" applyNumberFormat="1" applyFont="1"/>
    <xf numFmtId="0" fontId="8" fillId="0" borderId="0" xfId="1" applyFont="1" applyAlignment="1">
      <alignment horizontal="center"/>
    </xf>
    <xf numFmtId="0" fontId="9" fillId="7" borderId="0" xfId="1" applyFont="1" applyFill="1"/>
    <xf numFmtId="4" fontId="8" fillId="8" borderId="0" xfId="1" applyNumberFormat="1" applyFont="1" applyFill="1"/>
    <xf numFmtId="0" fontId="11" fillId="4" borderId="0" xfId="1" applyFont="1" applyFill="1" applyAlignment="1">
      <alignment horizontal="right" vertical="center"/>
    </xf>
    <xf numFmtId="4" fontId="11" fillId="0" borderId="0" xfId="1" applyNumberFormat="1" applyFont="1"/>
    <xf numFmtId="0" fontId="11" fillId="0" borderId="0" xfId="4" quotePrefix="1" applyFont="1" applyAlignment="1">
      <alignment horizontal="left" indent="1"/>
    </xf>
    <xf numFmtId="0" fontId="8" fillId="0" borderId="0" xfId="4" applyFont="1" applyAlignment="1">
      <alignment horizontal="center"/>
    </xf>
    <xf numFmtId="0" fontId="2" fillId="0" borderId="0" xfId="4" applyFont="1"/>
    <xf numFmtId="0" fontId="14" fillId="0" borderId="0" xfId="4" applyFont="1"/>
    <xf numFmtId="0" fontId="11" fillId="0" borderId="0" xfId="4" applyFont="1" applyAlignment="1">
      <alignment horizontal="center"/>
    </xf>
    <xf numFmtId="0" fontId="2" fillId="0" borderId="0" xfId="5" applyFont="1"/>
    <xf numFmtId="0" fontId="8" fillId="0" borderId="0" xfId="5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4" fillId="0" borderId="0" xfId="5" applyFont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left" indent="1"/>
    </xf>
    <xf numFmtId="0" fontId="8" fillId="0" borderId="0" xfId="5" applyFont="1"/>
    <xf numFmtId="0" fontId="11" fillId="0" borderId="0" xfId="5" applyFont="1"/>
    <xf numFmtId="0" fontId="8" fillId="0" borderId="0" xfId="4" applyFont="1"/>
    <xf numFmtId="0" fontId="11" fillId="0" borderId="0" xfId="4" applyFont="1"/>
    <xf numFmtId="0" fontId="3" fillId="0" borderId="0" xfId="2" applyFont="1"/>
    <xf numFmtId="0" fontId="8" fillId="0" borderId="0" xfId="2" applyFont="1" applyAlignment="1">
      <alignment horizontal="center"/>
    </xf>
    <xf numFmtId="0" fontId="5" fillId="0" borderId="0" xfId="2" applyFont="1"/>
    <xf numFmtId="0" fontId="11" fillId="0" borderId="0" xfId="4" applyFont="1" applyAlignment="1">
      <alignment horizontal="left" indent="1"/>
    </xf>
    <xf numFmtId="0" fontId="11" fillId="0" borderId="0" xfId="1" applyFont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center"/>
    </xf>
    <xf numFmtId="0" fontId="1" fillId="0" borderId="0" xfId="5"/>
    <xf numFmtId="0" fontId="3" fillId="0" borderId="0" xfId="5" applyFont="1"/>
    <xf numFmtId="4" fontId="11" fillId="4" borderId="16" xfId="5" applyNumberFormat="1" applyFont="1" applyFill="1" applyBorder="1" applyAlignment="1">
      <alignment horizontal="right" vertical="center" wrapText="1"/>
    </xf>
    <xf numFmtId="0" fontId="11" fillId="4" borderId="16" xfId="5" applyFont="1" applyFill="1" applyBorder="1" applyAlignment="1">
      <alignment vertical="center"/>
    </xf>
    <xf numFmtId="4" fontId="8" fillId="0" borderId="14" xfId="5" applyNumberFormat="1" applyFont="1" applyBorder="1" applyAlignment="1">
      <alignment horizontal="right" vertical="center"/>
    </xf>
    <xf numFmtId="0" fontId="8" fillId="0" borderId="17" xfId="5" applyFont="1" applyBorder="1" applyAlignment="1">
      <alignment horizontal="left" vertical="center"/>
    </xf>
    <xf numFmtId="4" fontId="8" fillId="0" borderId="16" xfId="5" applyNumberFormat="1" applyFont="1" applyBorder="1" applyAlignment="1">
      <alignment horizontal="right" vertical="center"/>
    </xf>
    <xf numFmtId="0" fontId="3" fillId="0" borderId="18" xfId="5" applyFont="1" applyBorder="1" applyAlignment="1">
      <alignment horizontal="left"/>
    </xf>
    <xf numFmtId="4" fontId="8" fillId="0" borderId="16" xfId="5" applyNumberFormat="1" applyFont="1" applyBorder="1" applyAlignment="1">
      <alignment horizontal="right" vertical="center" wrapText="1"/>
    </xf>
    <xf numFmtId="0" fontId="8" fillId="0" borderId="19" xfId="5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/>
    </xf>
    <xf numFmtId="4" fontId="11" fillId="0" borderId="16" xfId="5" applyNumberFormat="1" applyFont="1" applyBorder="1" applyAlignment="1">
      <alignment horizontal="right" vertical="center" wrapText="1"/>
    </xf>
    <xf numFmtId="0" fontId="11" fillId="0" borderId="17" xfId="5" applyFont="1" applyBorder="1" applyAlignment="1">
      <alignment vertical="center"/>
    </xf>
    <xf numFmtId="0" fontId="11" fillId="0" borderId="18" xfId="5" applyFont="1" applyBorder="1" applyAlignment="1">
      <alignment vertical="center"/>
    </xf>
    <xf numFmtId="4" fontId="8" fillId="0" borderId="17" xfId="5" applyNumberFormat="1" applyFont="1" applyBorder="1" applyAlignment="1">
      <alignment horizontal="right" vertical="center" wrapText="1"/>
    </xf>
    <xf numFmtId="0" fontId="8" fillId="0" borderId="17" xfId="5" applyFont="1" applyBorder="1" applyAlignment="1">
      <alignment horizontal="left" vertical="center" wrapText="1"/>
    </xf>
    <xf numFmtId="0" fontId="8" fillId="0" borderId="18" xfId="5" applyFont="1" applyBorder="1" applyAlignment="1">
      <alignment horizontal="left" vertical="center"/>
    </xf>
    <xf numFmtId="0" fontId="3" fillId="0" borderId="18" xfId="5" applyFont="1" applyBorder="1"/>
    <xf numFmtId="0" fontId="3" fillId="0" borderId="17" xfId="5" applyFont="1" applyBorder="1" applyAlignment="1">
      <alignment horizontal="left" vertical="center"/>
    </xf>
    <xf numFmtId="0" fontId="3" fillId="0" borderId="18" xfId="5" applyFont="1" applyBorder="1" applyAlignment="1">
      <alignment vertical="center"/>
    </xf>
    <xf numFmtId="0" fontId="11" fillId="0" borderId="17" xfId="5" applyFont="1" applyBorder="1" applyAlignment="1">
      <alignment horizontal="right" vertical="center"/>
    </xf>
    <xf numFmtId="0" fontId="11" fillId="4" borderId="18" xfId="5" applyFont="1" applyFill="1" applyBorder="1" applyAlignment="1">
      <alignment vertical="center"/>
    </xf>
    <xf numFmtId="0" fontId="5" fillId="4" borderId="16" xfId="5" applyFont="1" applyFill="1" applyBorder="1" applyAlignment="1">
      <alignment horizontal="center" vertical="center"/>
    </xf>
    <xf numFmtId="0" fontId="12" fillId="0" borderId="19" xfId="5" applyFont="1" applyBorder="1"/>
    <xf numFmtId="0" fontId="5" fillId="4" borderId="18" xfId="5" applyFont="1" applyFill="1" applyBorder="1" applyAlignment="1">
      <alignment horizontal="center" vertical="center"/>
    </xf>
    <xf numFmtId="0" fontId="12" fillId="0" borderId="9" xfId="5" applyFont="1" applyBorder="1"/>
    <xf numFmtId="0" fontId="12" fillId="0" borderId="10" xfId="5" applyFont="1" applyBorder="1"/>
    <xf numFmtId="0" fontId="5" fillId="4" borderId="20" xfId="5" applyFont="1" applyFill="1" applyBorder="1" applyAlignment="1">
      <alignment horizontal="center" vertical="center"/>
    </xf>
    <xf numFmtId="0" fontId="12" fillId="0" borderId="12" xfId="5" applyFont="1" applyBorder="1"/>
    <xf numFmtId="0" fontId="12" fillId="0" borderId="0" xfId="5" applyFont="1"/>
    <xf numFmtId="0" fontId="5" fillId="4" borderId="11" xfId="5" applyFont="1" applyFill="1" applyBorder="1" applyAlignment="1">
      <alignment horizontal="center" vertical="center"/>
    </xf>
    <xf numFmtId="0" fontId="12" fillId="0" borderId="13" xfId="5" applyFont="1" applyBorder="1"/>
    <xf numFmtId="0" fontId="12" fillId="0" borderId="14" xfId="5" applyFont="1" applyBorder="1"/>
    <xf numFmtId="0" fontId="5" fillId="4" borderId="15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vertical="center"/>
    </xf>
    <xf numFmtId="4" fontId="8" fillId="0" borderId="17" xfId="5" applyNumberFormat="1" applyFont="1" applyBorder="1" applyAlignment="1">
      <alignment horizontal="right" vertical="center"/>
    </xf>
    <xf numFmtId="0" fontId="8" fillId="0" borderId="17" xfId="5" applyFont="1" applyBorder="1" applyAlignment="1">
      <alignment vertical="center"/>
    </xf>
    <xf numFmtId="0" fontId="3" fillId="0" borderId="17" xfId="5" applyFont="1" applyBorder="1"/>
    <xf numFmtId="4" fontId="3" fillId="0" borderId="16" xfId="5" applyNumberFormat="1" applyFont="1" applyBorder="1" applyAlignment="1">
      <alignment horizontal="right" vertical="center"/>
    </xf>
    <xf numFmtId="0" fontId="3" fillId="0" borderId="19" xfId="5" applyFont="1" applyBorder="1" applyAlignment="1">
      <alignment horizontal="left" vertical="center"/>
    </xf>
    <xf numFmtId="49" fontId="3" fillId="0" borderId="18" xfId="5" applyNumberFormat="1" applyFont="1" applyBorder="1"/>
    <xf numFmtId="4" fontId="3" fillId="0" borderId="16" xfId="5" applyNumberFormat="1" applyFont="1" applyBorder="1" applyAlignment="1">
      <alignment horizontal="right" vertical="center" wrapText="1"/>
    </xf>
    <xf numFmtId="0" fontId="3" fillId="0" borderId="19" xfId="5" applyFont="1" applyBorder="1" applyAlignment="1">
      <alignment horizontal="left" vertical="center" wrapText="1"/>
    </xf>
    <xf numFmtId="4" fontId="5" fillId="0" borderId="16" xfId="5" applyNumberFormat="1" applyFont="1" applyBorder="1" applyAlignment="1">
      <alignment horizontal="right" vertical="center" wrapText="1"/>
    </xf>
    <xf numFmtId="0" fontId="5" fillId="0" borderId="19" xfId="5" applyFont="1" applyBorder="1" applyAlignment="1">
      <alignment vertical="center"/>
    </xf>
    <xf numFmtId="0" fontId="5" fillId="0" borderId="18" xfId="5" applyFont="1" applyBorder="1" applyAlignment="1">
      <alignment vertical="center"/>
    </xf>
    <xf numFmtId="4" fontId="3" fillId="0" borderId="17" xfId="5" applyNumberFormat="1" applyFont="1" applyBorder="1" applyAlignment="1">
      <alignment horizontal="right" vertical="center"/>
    </xf>
    <xf numFmtId="0" fontId="3" fillId="0" borderId="17" xfId="5" applyFont="1" applyBorder="1" applyAlignment="1">
      <alignment vertical="center"/>
    </xf>
    <xf numFmtId="49" fontId="5" fillId="0" borderId="18" xfId="5" applyNumberFormat="1" applyFont="1" applyBorder="1" applyAlignment="1">
      <alignment vertical="center"/>
    </xf>
    <xf numFmtId="0" fontId="11" fillId="0" borderId="19" xfId="5" applyFont="1" applyBorder="1" applyAlignment="1">
      <alignment vertical="center"/>
    </xf>
    <xf numFmtId="4" fontId="11" fillId="0" borderId="17" xfId="5" applyNumberFormat="1" applyFont="1" applyBorder="1" applyAlignment="1">
      <alignment horizontal="right" vertical="center"/>
    </xf>
    <xf numFmtId="4" fontId="11" fillId="4" borderId="16" xfId="5" applyNumberFormat="1" applyFont="1" applyFill="1" applyBorder="1" applyAlignment="1">
      <alignment horizontal="right" vertical="center"/>
    </xf>
    <xf numFmtId="0" fontId="11" fillId="4" borderId="20" xfId="5" applyFont="1" applyFill="1" applyBorder="1" applyAlignment="1">
      <alignment vertical="center"/>
    </xf>
    <xf numFmtId="0" fontId="5" fillId="4" borderId="11" xfId="5" applyFont="1" applyFill="1" applyBorder="1" applyAlignment="1">
      <alignment horizontal="center" vertical="center" wrapText="1"/>
    </xf>
    <xf numFmtId="0" fontId="5" fillId="4" borderId="15" xfId="5" applyFont="1" applyFill="1" applyBorder="1" applyAlignment="1">
      <alignment horizontal="center" vertical="center" wrapText="1"/>
    </xf>
    <xf numFmtId="4" fontId="3" fillId="0" borderId="21" xfId="5" applyNumberFormat="1" applyFont="1" applyBorder="1" applyAlignment="1">
      <alignment horizontal="right" vertical="center" wrapText="1"/>
    </xf>
    <xf numFmtId="0" fontId="3" fillId="0" borderId="22" xfId="5" applyFont="1" applyBorder="1" applyAlignment="1">
      <alignment horizontal="left" vertical="center" wrapText="1"/>
    </xf>
    <xf numFmtId="4" fontId="3" fillId="0" borderId="23" xfId="5" applyNumberFormat="1" applyFont="1" applyBorder="1" applyAlignment="1">
      <alignment horizontal="right" vertical="center" wrapText="1"/>
    </xf>
    <xf numFmtId="0" fontId="3" fillId="0" borderId="24" xfId="5" applyFont="1" applyBorder="1" applyAlignment="1">
      <alignment horizontal="left" vertical="center" wrapText="1"/>
    </xf>
    <xf numFmtId="0" fontId="11" fillId="9" borderId="23" xfId="5" applyFont="1" applyFill="1" applyBorder="1" applyAlignment="1">
      <alignment horizontal="center" vertical="center" wrapText="1"/>
    </xf>
    <xf numFmtId="0" fontId="11" fillId="9" borderId="24" xfId="5" applyFont="1" applyFill="1" applyBorder="1" applyAlignment="1">
      <alignment horizontal="center" vertical="center" wrapText="1"/>
    </xf>
    <xf numFmtId="0" fontId="2" fillId="0" borderId="25" xfId="5" applyFont="1" applyBorder="1"/>
    <xf numFmtId="0" fontId="11" fillId="9" borderId="26" xfId="5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/>
    </xf>
    <xf numFmtId="4" fontId="8" fillId="0" borderId="0" xfId="5" applyNumberFormat="1" applyFont="1"/>
    <xf numFmtId="0" fontId="8" fillId="0" borderId="0" xfId="5" applyFont="1" applyAlignment="1">
      <alignment horizontal="left"/>
    </xf>
    <xf numFmtId="0" fontId="9" fillId="5" borderId="0" xfId="5" applyFont="1" applyFill="1" applyAlignment="1">
      <alignment horizontal="center" vertical="center" wrapText="1"/>
    </xf>
    <xf numFmtId="0" fontId="9" fillId="5" borderId="0" xfId="5" applyFont="1" applyFill="1" applyAlignment="1">
      <alignment horizontal="center" vertical="center"/>
    </xf>
    <xf numFmtId="0" fontId="10" fillId="6" borderId="0" xfId="5" applyFont="1" applyFill="1"/>
    <xf numFmtId="0" fontId="10" fillId="6" borderId="0" xfId="5" applyFont="1" applyFill="1" applyAlignment="1">
      <alignment horizontal="center" vertical="center"/>
    </xf>
    <xf numFmtId="0" fontId="5" fillId="4" borderId="0" xfId="5" applyFont="1" applyFill="1" applyAlignment="1">
      <alignment horizontal="left" vertical="center"/>
    </xf>
    <xf numFmtId="0" fontId="11" fillId="4" borderId="0" xfId="5" applyFont="1" applyFill="1" applyAlignment="1">
      <alignment horizontal="right" vertical="center"/>
    </xf>
    <xf numFmtId="0" fontId="2" fillId="0" borderId="0" xfId="5" applyFont="1"/>
    <xf numFmtId="0" fontId="11" fillId="4" borderId="0" xfId="5" applyFont="1" applyFill="1" applyAlignment="1">
      <alignment horizontal="center" vertical="center"/>
    </xf>
  </cellXfs>
  <cellStyles count="6">
    <cellStyle name="Normal" xfId="0" builtinId="0"/>
    <cellStyle name="Normal 2 2" xfId="3" xr:uid="{2FA6786F-3BC2-45D9-8D5A-C0557C290DFA}"/>
    <cellStyle name="Normal 2 3 4" xfId="4" xr:uid="{2B5F089C-0C5E-4F32-A580-20B6499013D9}"/>
    <cellStyle name="Normal 2 31" xfId="5" xr:uid="{47C31B8D-27E6-4BF9-BEC0-D8E452BCB616}"/>
    <cellStyle name="Normal 26" xfId="2" xr:uid="{C6D357C7-A4D7-4187-973B-BCD8D22EE19C}"/>
    <cellStyle name="Normal 7" xfId="1" xr:uid="{F09FAE18-FC38-40AE-BD74-AF28DC89B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50</xdr:row>
      <xdr:rowOff>60812</xdr:rowOff>
    </xdr:from>
    <xdr:to>
      <xdr:col>1</xdr:col>
      <xdr:colOff>1381125</xdr:colOff>
      <xdr:row>53</xdr:row>
      <xdr:rowOff>82876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050DAA-D61D-4FED-9298-BD50CED17E82}"/>
            </a:ext>
          </a:extLst>
        </xdr:cNvPr>
        <xdr:cNvSpPr txBox="1"/>
      </xdr:nvSpPr>
      <xdr:spPr>
        <a:xfrm>
          <a:off x="152400" y="9585812"/>
          <a:ext cx="177165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1533525</xdr:colOff>
      <xdr:row>50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0A21F9B-A45A-4C8C-8F32-016F71C1C66A}"/>
            </a:ext>
          </a:extLst>
        </xdr:cNvPr>
        <xdr:cNvCxnSpPr/>
      </xdr:nvCxnSpPr>
      <xdr:spPr>
        <a:xfrm>
          <a:off x="0" y="9534525"/>
          <a:ext cx="19240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2580217</xdr:colOff>
      <xdr:row>50</xdr:row>
      <xdr:rowOff>66674</xdr:rowOff>
    </xdr:from>
    <xdr:to>
      <xdr:col>1</xdr:col>
      <xdr:colOff>4741252</xdr:colOff>
      <xdr:row>53</xdr:row>
      <xdr:rowOff>101926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B2826BD-5DFE-4170-B607-C63B361B9F03}"/>
            </a:ext>
          </a:extLst>
        </xdr:cNvPr>
        <xdr:cNvSpPr txBox="1"/>
      </xdr:nvSpPr>
      <xdr:spPr>
        <a:xfrm>
          <a:off x="1922992" y="9591674"/>
          <a:ext cx="0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2227792</xdr:colOff>
      <xdr:row>50</xdr:row>
      <xdr:rowOff>9525</xdr:rowOff>
    </xdr:from>
    <xdr:to>
      <xdr:col>1</xdr:col>
      <xdr:colOff>4741252</xdr:colOff>
      <xdr:row>50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8B80B75-BA16-4170-8CCE-2643E7F390B1}"/>
            </a:ext>
          </a:extLst>
        </xdr:cNvPr>
        <xdr:cNvCxnSpPr/>
      </xdr:nvCxnSpPr>
      <xdr:spPr>
        <a:xfrm>
          <a:off x="1922992" y="953452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B470-B02D-4B00-BF72-9C9065F1C082}">
  <sheetPr>
    <tabColor rgb="FFCC6600"/>
    <pageSetUpPr fitToPage="1"/>
  </sheetPr>
  <dimension ref="A1:D55"/>
  <sheetViews>
    <sheetView tabSelected="1" workbookViewId="0">
      <selection activeCell="F24" sqref="F24"/>
    </sheetView>
  </sheetViews>
  <sheetFormatPr baseColWidth="10" defaultColWidth="16.83203125" defaultRowHeight="15" customHeight="1" x14ac:dyDescent="0.25"/>
  <cols>
    <col min="1" max="1" width="17.33203125" style="1" customWidth="1"/>
    <col min="2" max="2" width="92" style="1" customWidth="1"/>
    <col min="3" max="26" width="15" style="1" customWidth="1"/>
    <col min="27" max="16384" width="16.83203125" style="1"/>
  </cols>
  <sheetData>
    <row r="1" spans="1:4" ht="14.25" customHeight="1" x14ac:dyDescent="0.25">
      <c r="A1" s="30" t="s">
        <v>69</v>
      </c>
      <c r="B1" s="29"/>
      <c r="C1" s="28" t="s">
        <v>68</v>
      </c>
      <c r="D1" s="27">
        <v>2025</v>
      </c>
    </row>
    <row r="2" spans="1:4" ht="11.25" customHeight="1" x14ac:dyDescent="0.25">
      <c r="A2" s="23" t="s">
        <v>67</v>
      </c>
      <c r="B2" s="22"/>
      <c r="C2" s="25" t="s">
        <v>66</v>
      </c>
      <c r="D2" s="26" t="s">
        <v>65</v>
      </c>
    </row>
    <row r="3" spans="1:4" ht="11.25" customHeight="1" x14ac:dyDescent="0.25">
      <c r="A3" s="23" t="s">
        <v>64</v>
      </c>
      <c r="B3" s="22"/>
      <c r="C3" s="25" t="s">
        <v>63</v>
      </c>
      <c r="D3" s="24" t="s">
        <v>62</v>
      </c>
    </row>
    <row r="4" spans="1:4" ht="11.25" customHeight="1" thickBot="1" x14ac:dyDescent="0.3">
      <c r="A4" s="23" t="s">
        <v>61</v>
      </c>
      <c r="B4" s="22"/>
      <c r="C4" s="21"/>
      <c r="D4" s="20"/>
    </row>
    <row r="5" spans="1:4" ht="15" customHeight="1" x14ac:dyDescent="0.25">
      <c r="A5" s="19" t="s">
        <v>60</v>
      </c>
      <c r="B5" s="18" t="s">
        <v>59</v>
      </c>
      <c r="C5" s="4"/>
      <c r="D5" s="4"/>
    </row>
    <row r="6" spans="1:4" ht="11.25" customHeight="1" x14ac:dyDescent="0.25">
      <c r="A6" s="17"/>
      <c r="B6" s="16"/>
      <c r="C6" s="4"/>
      <c r="D6" s="4"/>
    </row>
    <row r="7" spans="1:4" ht="11.25" customHeight="1" x14ac:dyDescent="0.25">
      <c r="A7" s="8"/>
      <c r="B7" s="10" t="s">
        <v>58</v>
      </c>
      <c r="C7" s="4"/>
      <c r="D7" s="4"/>
    </row>
    <row r="8" spans="1:4" ht="11.25" customHeight="1" x14ac:dyDescent="0.25">
      <c r="A8" s="8"/>
      <c r="B8" s="10"/>
      <c r="C8" s="4"/>
      <c r="D8" s="4"/>
    </row>
    <row r="9" spans="1:4" ht="11.25" customHeight="1" x14ac:dyDescent="0.25">
      <c r="A9" s="8"/>
      <c r="B9" s="15" t="s">
        <v>57</v>
      </c>
      <c r="C9" s="4"/>
      <c r="D9" s="4"/>
    </row>
    <row r="10" spans="1:4" ht="11.25" customHeight="1" x14ac:dyDescent="0.25">
      <c r="A10" s="12" t="s">
        <v>56</v>
      </c>
      <c r="B10" s="11" t="s">
        <v>55</v>
      </c>
      <c r="C10" s="4"/>
      <c r="D10" s="4"/>
    </row>
    <row r="11" spans="1:4" ht="11.25" customHeight="1" x14ac:dyDescent="0.25">
      <c r="A11" s="12" t="s">
        <v>54</v>
      </c>
      <c r="B11" s="11" t="s">
        <v>53</v>
      </c>
      <c r="C11" s="4"/>
      <c r="D11" s="4"/>
    </row>
    <row r="12" spans="1:4" ht="11.25" customHeight="1" x14ac:dyDescent="0.25">
      <c r="A12" s="12" t="s">
        <v>52</v>
      </c>
      <c r="B12" s="11" t="s">
        <v>51</v>
      </c>
      <c r="C12" s="4"/>
      <c r="D12" s="4"/>
    </row>
    <row r="13" spans="1:4" ht="11.25" customHeight="1" x14ac:dyDescent="0.25">
      <c r="A13" s="12" t="s">
        <v>50</v>
      </c>
      <c r="B13" s="11" t="s">
        <v>49</v>
      </c>
      <c r="C13" s="4"/>
      <c r="D13" s="4"/>
    </row>
    <row r="14" spans="1:4" ht="11.25" customHeight="1" x14ac:dyDescent="0.25">
      <c r="A14" s="12" t="s">
        <v>48</v>
      </c>
      <c r="B14" s="11" t="s">
        <v>47</v>
      </c>
      <c r="C14" s="4"/>
      <c r="D14" s="4"/>
    </row>
    <row r="15" spans="1:4" ht="11.25" customHeight="1" x14ac:dyDescent="0.25">
      <c r="A15" s="12" t="s">
        <v>46</v>
      </c>
      <c r="B15" s="11" t="s">
        <v>45</v>
      </c>
      <c r="C15" s="4"/>
      <c r="D15" s="4"/>
    </row>
    <row r="16" spans="1:4" ht="11.25" customHeight="1" x14ac:dyDescent="0.25">
      <c r="A16" s="12" t="s">
        <v>44</v>
      </c>
      <c r="B16" s="11" t="s">
        <v>43</v>
      </c>
      <c r="C16" s="4"/>
      <c r="D16" s="4"/>
    </row>
    <row r="17" spans="1:2" ht="11.25" customHeight="1" x14ac:dyDescent="0.25">
      <c r="A17" s="12" t="s">
        <v>42</v>
      </c>
      <c r="B17" s="11" t="s">
        <v>41</v>
      </c>
    </row>
    <row r="18" spans="1:2" ht="11.25" customHeight="1" x14ac:dyDescent="0.25">
      <c r="A18" s="12" t="s">
        <v>40</v>
      </c>
      <c r="B18" s="11" t="s">
        <v>39</v>
      </c>
    </row>
    <row r="19" spans="1:2" ht="11.25" customHeight="1" x14ac:dyDescent="0.25">
      <c r="A19" s="12" t="s">
        <v>38</v>
      </c>
      <c r="B19" s="11" t="s">
        <v>37</v>
      </c>
    </row>
    <row r="20" spans="1:2" ht="11.25" customHeight="1" x14ac:dyDescent="0.25">
      <c r="A20" s="12" t="s">
        <v>36</v>
      </c>
      <c r="B20" s="11" t="s">
        <v>35</v>
      </c>
    </row>
    <row r="21" spans="1:2" ht="11.25" customHeight="1" x14ac:dyDescent="0.25">
      <c r="A21" s="12" t="s">
        <v>34</v>
      </c>
      <c r="B21" s="11" t="s">
        <v>33</v>
      </c>
    </row>
    <row r="22" spans="1:2" ht="11.25" customHeight="1" x14ac:dyDescent="0.25">
      <c r="A22" s="12" t="s">
        <v>32</v>
      </c>
      <c r="B22" s="11" t="s">
        <v>31</v>
      </c>
    </row>
    <row r="23" spans="1:2" ht="11.25" customHeight="1" x14ac:dyDescent="0.25">
      <c r="A23" s="12" t="s">
        <v>30</v>
      </c>
      <c r="B23" s="11" t="s">
        <v>29</v>
      </c>
    </row>
    <row r="24" spans="1:2" ht="11.25" customHeight="1" x14ac:dyDescent="0.25">
      <c r="A24" s="12" t="s">
        <v>28</v>
      </c>
      <c r="B24" s="11" t="s">
        <v>27</v>
      </c>
    </row>
    <row r="25" spans="1:2" ht="11.25" customHeight="1" x14ac:dyDescent="0.25">
      <c r="A25" s="12" t="s">
        <v>26</v>
      </c>
      <c r="B25" s="11" t="s">
        <v>25</v>
      </c>
    </row>
    <row r="26" spans="1:2" ht="11.25" customHeight="1" x14ac:dyDescent="0.25">
      <c r="A26" s="12" t="s">
        <v>24</v>
      </c>
      <c r="B26" s="11" t="s">
        <v>23</v>
      </c>
    </row>
    <row r="27" spans="1:2" ht="11.25" customHeight="1" x14ac:dyDescent="0.25">
      <c r="A27" s="12" t="s">
        <v>22</v>
      </c>
      <c r="B27" s="11" t="s">
        <v>21</v>
      </c>
    </row>
    <row r="28" spans="1:2" ht="11.25" customHeight="1" x14ac:dyDescent="0.25">
      <c r="A28" s="12" t="s">
        <v>20</v>
      </c>
      <c r="B28" s="11" t="s">
        <v>19</v>
      </c>
    </row>
    <row r="29" spans="1:2" ht="11.25" customHeight="1" x14ac:dyDescent="0.25">
      <c r="A29" s="12" t="s">
        <v>18</v>
      </c>
      <c r="B29" s="11" t="s">
        <v>17</v>
      </c>
    </row>
    <row r="30" spans="1:2" ht="11.25" customHeight="1" x14ac:dyDescent="0.25">
      <c r="A30" s="12" t="s">
        <v>16</v>
      </c>
      <c r="B30" s="11" t="s">
        <v>15</v>
      </c>
    </row>
    <row r="31" spans="1:2" ht="11.25" customHeight="1" x14ac:dyDescent="0.25">
      <c r="A31" s="12" t="s">
        <v>14</v>
      </c>
      <c r="B31" s="11" t="s">
        <v>13</v>
      </c>
    </row>
    <row r="32" spans="1:2" ht="11.25" customHeight="1" x14ac:dyDescent="0.25">
      <c r="A32" s="12" t="s">
        <v>12</v>
      </c>
      <c r="B32" s="11" t="s">
        <v>11</v>
      </c>
    </row>
    <row r="33" spans="1:2" ht="11.25" customHeight="1" x14ac:dyDescent="0.25">
      <c r="A33" s="14"/>
      <c r="B33" s="13"/>
    </row>
    <row r="34" spans="1:2" ht="11.25" customHeight="1" x14ac:dyDescent="0.25">
      <c r="A34" s="14"/>
      <c r="B34" s="13"/>
    </row>
    <row r="35" spans="1:2" ht="11.25" customHeight="1" x14ac:dyDescent="0.25">
      <c r="A35" s="12" t="s">
        <v>10</v>
      </c>
      <c r="B35" s="9" t="s">
        <v>9</v>
      </c>
    </row>
    <row r="36" spans="1:2" ht="11.25" customHeight="1" x14ac:dyDescent="0.25">
      <c r="A36" s="12" t="s">
        <v>8</v>
      </c>
      <c r="B36" s="9" t="s">
        <v>7</v>
      </c>
    </row>
    <row r="37" spans="1:2" ht="11.25" customHeight="1" x14ac:dyDescent="0.25">
      <c r="A37" s="8"/>
      <c r="B37" s="11"/>
    </row>
    <row r="38" spans="1:2" ht="11.25" customHeight="1" x14ac:dyDescent="0.25">
      <c r="A38" s="8"/>
      <c r="B38" s="10" t="s">
        <v>6</v>
      </c>
    </row>
    <row r="39" spans="1:2" ht="11.25" customHeight="1" x14ac:dyDescent="0.25">
      <c r="A39" s="8" t="s">
        <v>5</v>
      </c>
      <c r="B39" s="9" t="s">
        <v>4</v>
      </c>
    </row>
    <row r="40" spans="1:2" ht="11.25" customHeight="1" x14ac:dyDescent="0.25">
      <c r="A40" s="8"/>
      <c r="B40" s="9" t="s">
        <v>3</v>
      </c>
    </row>
    <row r="41" spans="1:2" ht="11.25" customHeight="1" x14ac:dyDescent="0.25">
      <c r="A41" s="8"/>
      <c r="B41" s="7" t="s">
        <v>2</v>
      </c>
    </row>
    <row r="42" spans="1:2" ht="11.25" customHeight="1" x14ac:dyDescent="0.25">
      <c r="A42" s="8"/>
      <c r="B42" s="7" t="s">
        <v>1</v>
      </c>
    </row>
    <row r="43" spans="1:2" ht="11.25" customHeight="1" thickBot="1" x14ac:dyDescent="0.3">
      <c r="A43" s="6"/>
      <c r="B43" s="5"/>
    </row>
    <row r="44" spans="1:2" ht="9.75" customHeight="1" x14ac:dyDescent="0.25">
      <c r="A44" s="4"/>
      <c r="B44" s="4"/>
    </row>
    <row r="45" spans="1:2" x14ac:dyDescent="0.25">
      <c r="A45" s="3" t="s">
        <v>0</v>
      </c>
    </row>
    <row r="49" spans="1:2" s="2" customFormat="1" ht="11.25" x14ac:dyDescent="0.2"/>
    <row r="50" spans="1:2" s="2" customFormat="1" ht="11.25" x14ac:dyDescent="0.2">
      <c r="A50"/>
      <c r="B50"/>
    </row>
    <row r="51" spans="1:2" s="2" customFormat="1" ht="11.25" x14ac:dyDescent="0.2">
      <c r="A51"/>
      <c r="B51"/>
    </row>
    <row r="52" spans="1:2" s="2" customFormat="1" ht="11.25" x14ac:dyDescent="0.2">
      <c r="A52"/>
      <c r="B52"/>
    </row>
    <row r="53" spans="1:2" s="2" customFormat="1" ht="11.25" x14ac:dyDescent="0.2">
      <c r="A53"/>
      <c r="B53"/>
    </row>
    <row r="54" spans="1:2" s="2" customFormat="1" ht="11.25" x14ac:dyDescent="0.2">
      <c r="A54"/>
      <c r="B54"/>
    </row>
    <row r="55" spans="1:2" s="2" customFormat="1" ht="11.25" x14ac:dyDescent="0.2"/>
  </sheetData>
  <mergeCells count="4"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F39BA724-C0AC-4F4A-A1EF-FA733E54BD52}"/>
    <hyperlink ref="A11" location="ACT!A91" display="ACT-03" xr:uid="{603B3ABE-B3F3-4178-8FCB-D19DFBDD93D5}"/>
    <hyperlink ref="A12" location="ESF!A6" display="ESF-01" xr:uid="{2043655D-C975-4073-9DC9-B2315DE4C246}"/>
    <hyperlink ref="A13" location="ESF!A12" display="ESF-02" xr:uid="{5397BA01-544A-47EC-B73A-6A7EA60BB7F8}"/>
    <hyperlink ref="A14" location="ESF!A17" display="ESF-03" xr:uid="{F76E3409-106F-46D2-B535-0F6E0D600131}"/>
    <hyperlink ref="A15" location="ESF!A29" display="ESF-04" xr:uid="{BB792FB0-E53B-41DF-97AD-881FEA800460}"/>
    <hyperlink ref="A16" location="ESF!A38" display="ESF-05" xr:uid="{73B1B512-B70E-4B84-A729-F9222950A11D}"/>
    <hyperlink ref="A17" location="ESF!A43" display="ESF-06" xr:uid="{9DD1CD1F-D822-4990-AD26-6B9B02EC7809}"/>
    <hyperlink ref="A18" location="ESF!A47" display="ESF-07" xr:uid="{71A8AA2E-818B-40BB-AB7D-D1576492C3E0}"/>
    <hyperlink ref="A19" location="ESF!A53" display="ESF-08" xr:uid="{2450D144-1F10-4D03-A7D7-058E170EE993}"/>
    <hyperlink ref="A20" location="ESF!A76" display="ESF-09" xr:uid="{13AF63E6-242C-483E-BAC9-695DD33C513D}"/>
    <hyperlink ref="A21" location="ESF!A92" display="ESF-10" xr:uid="{9349B709-FDCD-4F7D-BFCA-982BC42219E5}"/>
    <hyperlink ref="A22" location="ESF!A98" display="ESF-11" xr:uid="{58486955-7254-4132-BD42-9C6D4CEB0005}"/>
    <hyperlink ref="A23" location="ESF!A109" display="ESF-12" xr:uid="{38F936B7-15FA-4EC3-918C-BB21E2EAF0E8}"/>
    <hyperlink ref="A24" location="ESF!A126" display="ESF-13" xr:uid="{5B0E3718-2B57-49B6-A149-8961E725BB54}"/>
    <hyperlink ref="A25" location="ESF!A143" display="ESF-14" xr:uid="{BB3CEB2C-37B8-422A-93C0-BD20279E4DBF}"/>
    <hyperlink ref="A26" location="ESF!A151" display="ESF-15" xr:uid="{08D5D35A-1A05-4562-8D47-F331A1E1D94A}"/>
    <hyperlink ref="A27" location="ESF!A156" display="ESF-16" xr:uid="{DE4B1CE0-F3EA-4F61-B1FF-D42EDF3E45C3}"/>
    <hyperlink ref="A28" location="VHP!A6" display="VHP-01" xr:uid="{CD4B31BB-ACA5-45FE-9C4C-AFAF475A413A}"/>
    <hyperlink ref="A29" location="VHP!A12" display="VHP-02" xr:uid="{921F2417-378F-411B-9CFC-BA03EA8F9965}"/>
    <hyperlink ref="A30" location="EFE!A6" display="EFE-01" xr:uid="{A849C138-3631-41FA-B477-BF150BB5F76F}"/>
    <hyperlink ref="A31" location="EFE!A18" display="EFE-02" xr:uid="{B99AE5BA-0DAD-4C71-B8B7-43528964E2EB}"/>
    <hyperlink ref="A32" location="EFE!A45" display="EFE-03" xr:uid="{951747E6-4508-4F45-B118-46BD6580FFF3}"/>
    <hyperlink ref="B35" location="Conciliacion_Ig!B4" display="CONCILIACIÓN ENTRE LOS INGRESOS PRESUPUESTARIOS Y CONTABLES" xr:uid="{A51BA9CA-43AB-4519-8538-CAB3A20B903A}"/>
    <hyperlink ref="B36" location="Conciliacion_Eg!B4" display="CONCILIACIÓN ENTRE LOS EGRESOS PRESUPUESTARIOS Y LOS GASTOS CONTABLES" xr:uid="{BA607CC2-F90D-4708-9657-0EE1FC0233FE}"/>
    <hyperlink ref="B39" location="Memoria!A8" display="CONTABLES" xr:uid="{A82C8116-0A72-45FB-A73B-BB1340B6B65F}"/>
    <hyperlink ref="B40" location="Memoria!A36" display="PRESUPUESTARIAS" xr:uid="{FCFD2AE4-FAD1-4671-8307-51EB7319398F}"/>
    <hyperlink ref="B41" location="Memoria!B38" display="INGRESOS" xr:uid="{2835DD52-094A-4DD6-AAAE-AFA04BD66751}"/>
    <hyperlink ref="B42" location="Memoria!B48" display="EGRESOS" xr:uid="{B07B7E9D-3D88-446F-B5AC-9C3F88BC8EF7}"/>
  </hyperlinks>
  <pageMargins left="1.4960629921259843" right="0.70866141732283472" top="0.74803149606299213" bottom="0.74803149606299213" header="0" footer="0"/>
  <pageSetup scale="88" orientation="landscape" r:id="rId1"/>
  <headerFooter>
    <oddHeader>&amp;CNOTAS A LOS ESTADOS FINANCIEROS</oddHeader>
    <oddFooter>&amp;RPágina &amp;[9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008F-EAEF-43B0-A5D7-B33263DBF53D}">
  <dimension ref="A1:E214"/>
  <sheetViews>
    <sheetView topLeftCell="A169" workbookViewId="0">
      <selection activeCell="F24" sqref="F24"/>
    </sheetView>
  </sheetViews>
  <sheetFormatPr baseColWidth="10" defaultColWidth="16.83203125" defaultRowHeight="13.5" customHeight="1" x14ac:dyDescent="0.25"/>
  <cols>
    <col min="1" max="1" width="11.6640625" style="1" customWidth="1"/>
    <col min="2" max="2" width="87.1640625" style="1" customWidth="1"/>
    <col min="3" max="3" width="20.6640625" style="1" customWidth="1"/>
    <col min="4" max="4" width="16.83203125" style="1" customWidth="1"/>
    <col min="5" max="5" width="16.33203125" style="1" customWidth="1"/>
    <col min="6" max="26" width="10.6640625" style="1" customWidth="1"/>
    <col min="27" max="16384" width="16.83203125" style="1"/>
  </cols>
  <sheetData>
    <row r="1" spans="1:5" ht="13.5" customHeight="1" x14ac:dyDescent="0.25">
      <c r="A1" s="51" t="str">
        <f>'Notas a los Edos Financieros'!A1</f>
        <v>Universidad de Guanajuato</v>
      </c>
      <c r="B1" s="50"/>
      <c r="C1" s="50"/>
      <c r="D1" s="53" t="s">
        <v>68</v>
      </c>
      <c r="E1" s="52">
        <f>'Notas a los Edos Financieros'!D1</f>
        <v>2025</v>
      </c>
    </row>
    <row r="2" spans="1:5" ht="13.5" customHeight="1" x14ac:dyDescent="0.25">
      <c r="A2" s="51" t="s">
        <v>266</v>
      </c>
      <c r="B2" s="50"/>
      <c r="C2" s="50"/>
      <c r="D2" s="53" t="s">
        <v>66</v>
      </c>
      <c r="E2" s="52" t="str">
        <f>'Notas a los Edos Financieros'!D2</f>
        <v>Anual</v>
      </c>
    </row>
    <row r="3" spans="1:5" ht="13.5" customHeight="1" x14ac:dyDescent="0.25">
      <c r="A3" s="51" t="str">
        <f>'Notas a los Edos Financieros'!A3</f>
        <v>Del 1 de Enero al 31 de Diciembre de 2025</v>
      </c>
      <c r="B3" s="50"/>
      <c r="C3" s="50"/>
      <c r="D3" s="53" t="s">
        <v>63</v>
      </c>
      <c r="E3" s="52" t="str">
        <f>'Notas a los Edos Financieros'!D3</f>
        <v>Cuenta Pública</v>
      </c>
    </row>
    <row r="4" spans="1:5" ht="13.5" customHeight="1" x14ac:dyDescent="0.25">
      <c r="A4" s="51" t="s">
        <v>61</v>
      </c>
      <c r="B4" s="50"/>
      <c r="C4" s="50"/>
      <c r="D4" s="49"/>
      <c r="E4" s="49"/>
    </row>
    <row r="5" spans="1:5" ht="13.5" customHeight="1" x14ac:dyDescent="0.25">
      <c r="A5" s="48" t="s">
        <v>265</v>
      </c>
      <c r="B5" s="42"/>
      <c r="C5" s="42"/>
      <c r="D5" s="43"/>
      <c r="E5" s="42"/>
    </row>
    <row r="6" spans="1:5" ht="13.5" customHeight="1" x14ac:dyDescent="0.25">
      <c r="A6" s="31"/>
      <c r="B6" s="31"/>
      <c r="C6" s="31"/>
      <c r="D6" s="32"/>
      <c r="E6" s="31"/>
    </row>
    <row r="7" spans="1:5" ht="13.5" customHeight="1" x14ac:dyDescent="0.25">
      <c r="A7" s="42" t="s">
        <v>264</v>
      </c>
      <c r="B7" s="42"/>
      <c r="C7" s="42"/>
      <c r="D7" s="43"/>
      <c r="E7" s="42"/>
    </row>
    <row r="8" spans="1:5" ht="13.5" customHeight="1" x14ac:dyDescent="0.25">
      <c r="A8" s="41" t="s">
        <v>191</v>
      </c>
      <c r="B8" s="41" t="s">
        <v>190</v>
      </c>
      <c r="C8" s="39" t="s">
        <v>189</v>
      </c>
      <c r="D8" s="40" t="s">
        <v>188</v>
      </c>
      <c r="E8" s="39" t="s">
        <v>187</v>
      </c>
    </row>
    <row r="9" spans="1:5" ht="13.5" customHeight="1" x14ac:dyDescent="0.25">
      <c r="A9" s="45">
        <v>4000</v>
      </c>
      <c r="B9" s="37" t="s">
        <v>55</v>
      </c>
      <c r="C9" s="36">
        <f>SUM(C10+C57+C69)</f>
        <v>4350335728</v>
      </c>
      <c r="D9" s="33">
        <v>1</v>
      </c>
      <c r="E9" s="31"/>
    </row>
    <row r="10" spans="1:5" ht="13.5" customHeight="1" x14ac:dyDescent="0.25">
      <c r="A10" s="45">
        <v>4100</v>
      </c>
      <c r="B10" s="37" t="s">
        <v>263</v>
      </c>
      <c r="C10" s="36">
        <f>SUM(C11+C21+C27+C30+C36+C39+C48)</f>
        <v>514850946</v>
      </c>
      <c r="D10" s="33">
        <v>0.11834740539362805</v>
      </c>
      <c r="E10" s="31"/>
    </row>
    <row r="11" spans="1:5" ht="13.5" customHeight="1" x14ac:dyDescent="0.25">
      <c r="A11" s="45">
        <v>4110</v>
      </c>
      <c r="B11" s="37" t="s">
        <v>262</v>
      </c>
      <c r="C11" s="36">
        <f>SUM(C12:C20)</f>
        <v>0</v>
      </c>
      <c r="D11" s="33">
        <v>0</v>
      </c>
      <c r="E11" s="31"/>
    </row>
    <row r="12" spans="1:5" ht="13.5" customHeight="1" x14ac:dyDescent="0.25">
      <c r="A12" s="44">
        <v>4111</v>
      </c>
      <c r="B12" s="4" t="s">
        <v>261</v>
      </c>
      <c r="C12" s="34">
        <v>0</v>
      </c>
      <c r="D12" s="33">
        <v>0</v>
      </c>
      <c r="E12" s="31"/>
    </row>
    <row r="13" spans="1:5" ht="13.5" customHeight="1" x14ac:dyDescent="0.25">
      <c r="A13" s="44">
        <v>4112</v>
      </c>
      <c r="B13" s="4" t="s">
        <v>260</v>
      </c>
      <c r="C13" s="34">
        <v>0</v>
      </c>
      <c r="D13" s="33">
        <v>0</v>
      </c>
      <c r="E13" s="31"/>
    </row>
    <row r="14" spans="1:5" ht="13.5" customHeight="1" x14ac:dyDescent="0.25">
      <c r="A14" s="44">
        <v>4113</v>
      </c>
      <c r="B14" s="4" t="s">
        <v>259</v>
      </c>
      <c r="C14" s="34">
        <v>0</v>
      </c>
      <c r="D14" s="33">
        <v>0</v>
      </c>
      <c r="E14" s="31"/>
    </row>
    <row r="15" spans="1:5" ht="13.5" customHeight="1" x14ac:dyDescent="0.25">
      <c r="A15" s="44">
        <v>4114</v>
      </c>
      <c r="B15" s="4" t="s">
        <v>258</v>
      </c>
      <c r="C15" s="34">
        <v>0</v>
      </c>
      <c r="D15" s="33">
        <v>0</v>
      </c>
      <c r="E15" s="31"/>
    </row>
    <row r="16" spans="1:5" ht="13.5" customHeight="1" x14ac:dyDescent="0.25">
      <c r="A16" s="44">
        <v>4115</v>
      </c>
      <c r="B16" s="4" t="s">
        <v>257</v>
      </c>
      <c r="C16" s="34">
        <v>0</v>
      </c>
      <c r="D16" s="33">
        <v>0</v>
      </c>
      <c r="E16" s="31"/>
    </row>
    <row r="17" spans="1:5" ht="13.5" customHeight="1" x14ac:dyDescent="0.25">
      <c r="A17" s="44">
        <v>4116</v>
      </c>
      <c r="B17" s="4" t="s">
        <v>256</v>
      </c>
      <c r="C17" s="34">
        <v>0</v>
      </c>
      <c r="D17" s="33">
        <v>0</v>
      </c>
      <c r="E17" s="31"/>
    </row>
    <row r="18" spans="1:5" ht="13.5" customHeight="1" x14ac:dyDescent="0.25">
      <c r="A18" s="44">
        <v>4117</v>
      </c>
      <c r="B18" s="4" t="s">
        <v>255</v>
      </c>
      <c r="C18" s="34">
        <v>0</v>
      </c>
      <c r="D18" s="33">
        <v>0</v>
      </c>
      <c r="E18" s="31"/>
    </row>
    <row r="19" spans="1:5" ht="13.5" customHeight="1" x14ac:dyDescent="0.25">
      <c r="A19" s="44">
        <v>4118</v>
      </c>
      <c r="B19" s="47" t="s">
        <v>254</v>
      </c>
      <c r="C19" s="34">
        <v>0</v>
      </c>
      <c r="D19" s="33">
        <v>0</v>
      </c>
      <c r="E19" s="31"/>
    </row>
    <row r="20" spans="1:5" ht="13.5" customHeight="1" x14ac:dyDescent="0.25">
      <c r="A20" s="44">
        <v>4119</v>
      </c>
      <c r="B20" s="4" t="s">
        <v>253</v>
      </c>
      <c r="C20" s="34">
        <v>0</v>
      </c>
      <c r="D20" s="33">
        <v>0</v>
      </c>
      <c r="E20" s="31"/>
    </row>
    <row r="21" spans="1:5" ht="13.5" customHeight="1" x14ac:dyDescent="0.25">
      <c r="A21" s="45">
        <v>4120</v>
      </c>
      <c r="B21" s="37" t="s">
        <v>252</v>
      </c>
      <c r="C21" s="36">
        <f>SUM(C22:C26)</f>
        <v>57425264</v>
      </c>
      <c r="D21" s="33">
        <v>1.3200191339347592E-2</v>
      </c>
      <c r="E21" s="31"/>
    </row>
    <row r="22" spans="1:5" ht="13.5" customHeight="1" x14ac:dyDescent="0.25">
      <c r="A22" s="44">
        <v>4121</v>
      </c>
      <c r="B22" s="4" t="s">
        <v>251</v>
      </c>
      <c r="C22" s="34">
        <v>0</v>
      </c>
      <c r="D22" s="33">
        <v>0</v>
      </c>
      <c r="E22" s="31"/>
    </row>
    <row r="23" spans="1:5" ht="13.5" customHeight="1" x14ac:dyDescent="0.25">
      <c r="A23" s="44">
        <v>4122</v>
      </c>
      <c r="B23" s="4" t="s">
        <v>250</v>
      </c>
      <c r="C23" s="34">
        <v>0</v>
      </c>
      <c r="D23" s="33">
        <v>0</v>
      </c>
      <c r="E23" s="31"/>
    </row>
    <row r="24" spans="1:5" ht="13.5" customHeight="1" x14ac:dyDescent="0.25">
      <c r="A24" s="44">
        <v>4123</v>
      </c>
      <c r="B24" s="4" t="s">
        <v>249</v>
      </c>
      <c r="C24" s="34">
        <v>30306783</v>
      </c>
      <c r="D24" s="33">
        <v>6.9665388822607206E-3</v>
      </c>
      <c r="E24" s="31"/>
    </row>
    <row r="25" spans="1:5" ht="13.5" customHeight="1" x14ac:dyDescent="0.25">
      <c r="A25" s="44">
        <v>4124</v>
      </c>
      <c r="B25" s="4" t="s">
        <v>248</v>
      </c>
      <c r="C25" s="34">
        <v>0</v>
      </c>
      <c r="D25" s="33">
        <v>0</v>
      </c>
      <c r="E25" s="31"/>
    </row>
    <row r="26" spans="1:5" ht="13.5" customHeight="1" x14ac:dyDescent="0.25">
      <c r="A26" s="44">
        <v>4129</v>
      </c>
      <c r="B26" s="4" t="s">
        <v>247</v>
      </c>
      <c r="C26" s="34">
        <v>27118481</v>
      </c>
      <c r="D26" s="33">
        <v>6.2336524570868702E-3</v>
      </c>
      <c r="E26" s="31"/>
    </row>
    <row r="27" spans="1:5" ht="13.5" customHeight="1" x14ac:dyDescent="0.25">
      <c r="A27" s="45">
        <v>4130</v>
      </c>
      <c r="B27" s="37" t="s">
        <v>246</v>
      </c>
      <c r="C27" s="36">
        <f>SUM(C28:C29)</f>
        <v>0</v>
      </c>
      <c r="D27" s="33">
        <v>0</v>
      </c>
      <c r="E27" s="31"/>
    </row>
    <row r="28" spans="1:5" ht="13.5" customHeight="1" x14ac:dyDescent="0.25">
      <c r="A28" s="44">
        <v>4131</v>
      </c>
      <c r="B28" s="4" t="s">
        <v>245</v>
      </c>
      <c r="C28" s="34">
        <v>0</v>
      </c>
      <c r="D28" s="33">
        <v>0</v>
      </c>
      <c r="E28" s="31"/>
    </row>
    <row r="29" spans="1:5" ht="13.5" customHeight="1" x14ac:dyDescent="0.25">
      <c r="A29" s="44">
        <v>4132</v>
      </c>
      <c r="B29" s="47" t="s">
        <v>244</v>
      </c>
      <c r="C29" s="34">
        <v>0</v>
      </c>
      <c r="D29" s="33">
        <v>0</v>
      </c>
      <c r="E29" s="31"/>
    </row>
    <row r="30" spans="1:5" ht="13.5" customHeight="1" x14ac:dyDescent="0.25">
      <c r="A30" s="45">
        <v>4140</v>
      </c>
      <c r="B30" s="37" t="s">
        <v>243</v>
      </c>
      <c r="C30" s="36">
        <f>SUM(C31:C35)</f>
        <v>0</v>
      </c>
      <c r="D30" s="33">
        <v>0</v>
      </c>
      <c r="E30" s="31"/>
    </row>
    <row r="31" spans="1:5" ht="13.5" customHeight="1" x14ac:dyDescent="0.25">
      <c r="A31" s="44">
        <v>4141</v>
      </c>
      <c r="B31" s="4" t="s">
        <v>242</v>
      </c>
      <c r="C31" s="34">
        <v>0</v>
      </c>
      <c r="D31" s="33">
        <v>0</v>
      </c>
      <c r="E31" s="31"/>
    </row>
    <row r="32" spans="1:5" ht="13.5" customHeight="1" x14ac:dyDescent="0.25">
      <c r="A32" s="44">
        <v>4143</v>
      </c>
      <c r="B32" s="4" t="s">
        <v>241</v>
      </c>
      <c r="C32" s="34">
        <v>0</v>
      </c>
      <c r="D32" s="33">
        <v>0</v>
      </c>
      <c r="E32" s="31"/>
    </row>
    <row r="33" spans="1:5" ht="13.5" customHeight="1" x14ac:dyDescent="0.25">
      <c r="A33" s="44">
        <v>4144</v>
      </c>
      <c r="B33" s="4" t="s">
        <v>240</v>
      </c>
      <c r="C33" s="34">
        <v>0</v>
      </c>
      <c r="D33" s="33">
        <v>0</v>
      </c>
      <c r="E33" s="31"/>
    </row>
    <row r="34" spans="1:5" ht="13.5" customHeight="1" x14ac:dyDescent="0.25">
      <c r="A34" s="44">
        <v>4145</v>
      </c>
      <c r="B34" s="47" t="s">
        <v>239</v>
      </c>
      <c r="C34" s="34">
        <v>0</v>
      </c>
      <c r="D34" s="33">
        <v>0</v>
      </c>
      <c r="E34" s="31"/>
    </row>
    <row r="35" spans="1:5" ht="13.5" customHeight="1" x14ac:dyDescent="0.25">
      <c r="A35" s="44">
        <v>4149</v>
      </c>
      <c r="B35" s="4" t="s">
        <v>238</v>
      </c>
      <c r="C35" s="34">
        <v>0</v>
      </c>
      <c r="D35" s="33">
        <v>0</v>
      </c>
      <c r="E35" s="31"/>
    </row>
    <row r="36" spans="1:5" ht="13.5" customHeight="1" x14ac:dyDescent="0.25">
      <c r="A36" s="45">
        <v>4150</v>
      </c>
      <c r="B36" s="37" t="s">
        <v>237</v>
      </c>
      <c r="C36" s="36">
        <f>SUM(C37:C38)</f>
        <v>51565077</v>
      </c>
      <c r="D36" s="33">
        <v>1.1853125879024111E-2</v>
      </c>
      <c r="E36" s="31"/>
    </row>
    <row r="37" spans="1:5" ht="13.5" customHeight="1" x14ac:dyDescent="0.25">
      <c r="A37" s="44">
        <v>4151</v>
      </c>
      <c r="B37" s="4" t="s">
        <v>237</v>
      </c>
      <c r="C37" s="34">
        <v>51565077</v>
      </c>
      <c r="D37" s="33">
        <v>1.1853125879024111E-2</v>
      </c>
      <c r="E37" s="31"/>
    </row>
    <row r="38" spans="1:5" ht="13.5" customHeight="1" x14ac:dyDescent="0.25">
      <c r="A38" s="44">
        <v>4154</v>
      </c>
      <c r="B38" s="47" t="s">
        <v>236</v>
      </c>
      <c r="C38" s="34">
        <v>0</v>
      </c>
      <c r="D38" s="33">
        <v>0</v>
      </c>
      <c r="E38" s="31"/>
    </row>
    <row r="39" spans="1:5" ht="13.5" customHeight="1" x14ac:dyDescent="0.25">
      <c r="A39" s="45">
        <v>4160</v>
      </c>
      <c r="B39" s="37" t="s">
        <v>235</v>
      </c>
      <c r="C39" s="36">
        <f>SUM(C40:C47)</f>
        <v>0</v>
      </c>
      <c r="D39" s="33">
        <v>0</v>
      </c>
      <c r="E39" s="31"/>
    </row>
    <row r="40" spans="1:5" ht="13.5" customHeight="1" x14ac:dyDescent="0.25">
      <c r="A40" s="44">
        <v>4161</v>
      </c>
      <c r="B40" s="4" t="s">
        <v>234</v>
      </c>
      <c r="C40" s="34">
        <v>0</v>
      </c>
      <c r="D40" s="33">
        <v>0</v>
      </c>
      <c r="E40" s="31"/>
    </row>
    <row r="41" spans="1:5" ht="13.5" customHeight="1" x14ac:dyDescent="0.25">
      <c r="A41" s="44">
        <v>4162</v>
      </c>
      <c r="B41" s="4" t="s">
        <v>233</v>
      </c>
      <c r="C41" s="34">
        <v>0</v>
      </c>
      <c r="D41" s="33">
        <v>0</v>
      </c>
      <c r="E41" s="31"/>
    </row>
    <row r="42" spans="1:5" ht="13.5" customHeight="1" x14ac:dyDescent="0.25">
      <c r="A42" s="44">
        <v>4163</v>
      </c>
      <c r="B42" s="4" t="s">
        <v>232</v>
      </c>
      <c r="C42" s="34">
        <v>0</v>
      </c>
      <c r="D42" s="33">
        <v>0</v>
      </c>
      <c r="E42" s="31"/>
    </row>
    <row r="43" spans="1:5" ht="13.5" customHeight="1" x14ac:dyDescent="0.25">
      <c r="A43" s="44">
        <v>4164</v>
      </c>
      <c r="B43" s="4" t="s">
        <v>231</v>
      </c>
      <c r="C43" s="34">
        <v>0</v>
      </c>
      <c r="D43" s="33">
        <v>0</v>
      </c>
      <c r="E43" s="31"/>
    </row>
    <row r="44" spans="1:5" ht="13.5" customHeight="1" x14ac:dyDescent="0.25">
      <c r="A44" s="44">
        <v>4165</v>
      </c>
      <c r="B44" s="4" t="s">
        <v>230</v>
      </c>
      <c r="C44" s="34">
        <v>0</v>
      </c>
      <c r="D44" s="33">
        <v>0</v>
      </c>
      <c r="E44" s="31"/>
    </row>
    <row r="45" spans="1:5" ht="13.5" customHeight="1" x14ac:dyDescent="0.25">
      <c r="A45" s="44">
        <v>4166</v>
      </c>
      <c r="B45" s="47" t="s">
        <v>229</v>
      </c>
      <c r="C45" s="34">
        <v>0</v>
      </c>
      <c r="D45" s="33">
        <v>0</v>
      </c>
      <c r="E45" s="31"/>
    </row>
    <row r="46" spans="1:5" ht="13.5" customHeight="1" x14ac:dyDescent="0.25">
      <c r="A46" s="44">
        <v>4168</v>
      </c>
      <c r="B46" s="4" t="s">
        <v>228</v>
      </c>
      <c r="C46" s="34">
        <v>0</v>
      </c>
      <c r="D46" s="33">
        <v>0</v>
      </c>
      <c r="E46" s="31"/>
    </row>
    <row r="47" spans="1:5" ht="13.5" customHeight="1" x14ac:dyDescent="0.25">
      <c r="A47" s="44">
        <v>4169</v>
      </c>
      <c r="B47" s="4" t="s">
        <v>227</v>
      </c>
      <c r="C47" s="34">
        <v>0</v>
      </c>
      <c r="D47" s="33">
        <v>0</v>
      </c>
      <c r="E47" s="31"/>
    </row>
    <row r="48" spans="1:5" ht="13.5" customHeight="1" x14ac:dyDescent="0.25">
      <c r="A48" s="45">
        <v>4170</v>
      </c>
      <c r="B48" s="37" t="s">
        <v>226</v>
      </c>
      <c r="C48" s="36">
        <f>SUM(C49:C56)</f>
        <v>405860605</v>
      </c>
      <c r="D48" s="33">
        <v>9.3294088175256348E-2</v>
      </c>
      <c r="E48" s="31"/>
    </row>
    <row r="49" spans="1:5" ht="13.5" customHeight="1" x14ac:dyDescent="0.25">
      <c r="A49" s="44">
        <v>4171</v>
      </c>
      <c r="B49" s="4" t="s">
        <v>225</v>
      </c>
      <c r="C49" s="34">
        <v>0</v>
      </c>
      <c r="D49" s="33">
        <v>0</v>
      </c>
      <c r="E49" s="31"/>
    </row>
    <row r="50" spans="1:5" ht="13.5" customHeight="1" x14ac:dyDescent="0.25">
      <c r="A50" s="44">
        <v>4172</v>
      </c>
      <c r="B50" s="4" t="s">
        <v>224</v>
      </c>
      <c r="C50" s="34">
        <v>0</v>
      </c>
      <c r="D50" s="33">
        <v>0</v>
      </c>
      <c r="E50" s="31"/>
    </row>
    <row r="51" spans="1:5" ht="13.5" customHeight="1" x14ac:dyDescent="0.25">
      <c r="A51" s="44">
        <v>4173</v>
      </c>
      <c r="B51" s="47" t="s">
        <v>223</v>
      </c>
      <c r="C51" s="34">
        <v>0</v>
      </c>
      <c r="D51" s="33">
        <v>0</v>
      </c>
      <c r="E51" s="31"/>
    </row>
    <row r="52" spans="1:5" ht="13.5" customHeight="1" x14ac:dyDescent="0.25">
      <c r="A52" s="44">
        <v>4174</v>
      </c>
      <c r="B52" s="47" t="s">
        <v>222</v>
      </c>
      <c r="C52" s="34">
        <v>0</v>
      </c>
      <c r="D52" s="33">
        <v>0</v>
      </c>
      <c r="E52" s="31"/>
    </row>
    <row r="53" spans="1:5" ht="13.5" customHeight="1" x14ac:dyDescent="0.25">
      <c r="A53" s="44">
        <v>4175</v>
      </c>
      <c r="B53" s="47" t="s">
        <v>221</v>
      </c>
      <c r="C53" s="34">
        <v>0</v>
      </c>
      <c r="D53" s="33">
        <v>0</v>
      </c>
      <c r="E53" s="31"/>
    </row>
    <row r="54" spans="1:5" ht="13.5" customHeight="1" x14ac:dyDescent="0.25">
      <c r="A54" s="44">
        <v>4176</v>
      </c>
      <c r="B54" s="47" t="s">
        <v>220</v>
      </c>
      <c r="C54" s="34">
        <v>0</v>
      </c>
      <c r="D54" s="33">
        <v>0</v>
      </c>
      <c r="E54" s="31"/>
    </row>
    <row r="55" spans="1:5" ht="13.5" customHeight="1" x14ac:dyDescent="0.25">
      <c r="A55" s="44">
        <v>4177</v>
      </c>
      <c r="B55" s="47" t="s">
        <v>219</v>
      </c>
      <c r="C55" s="34">
        <v>0</v>
      </c>
      <c r="D55" s="33">
        <v>0</v>
      </c>
      <c r="E55" s="31"/>
    </row>
    <row r="56" spans="1:5" ht="13.5" customHeight="1" x14ac:dyDescent="0.25">
      <c r="A56" s="44">
        <v>4178</v>
      </c>
      <c r="B56" s="47" t="s">
        <v>218</v>
      </c>
      <c r="C56" s="34">
        <v>405860605</v>
      </c>
      <c r="D56" s="33">
        <v>9.3294088175256348E-2</v>
      </c>
      <c r="E56" s="31"/>
    </row>
    <row r="57" spans="1:5" ht="13.5" customHeight="1" x14ac:dyDescent="0.25">
      <c r="A57" s="45">
        <v>4200</v>
      </c>
      <c r="B57" s="46" t="s">
        <v>217</v>
      </c>
      <c r="C57" s="36">
        <f>+C58+C64</f>
        <v>3835234307</v>
      </c>
      <c r="D57" s="33">
        <v>0.88159501859025258</v>
      </c>
      <c r="E57" s="31"/>
    </row>
    <row r="58" spans="1:5" ht="13.5" customHeight="1" x14ac:dyDescent="0.25">
      <c r="A58" s="45">
        <v>4210</v>
      </c>
      <c r="B58" s="46" t="s">
        <v>216</v>
      </c>
      <c r="C58" s="36">
        <f>SUM(C59:C63)</f>
        <v>20431331</v>
      </c>
      <c r="D58" s="33">
        <v>4.6964952310457634E-3</v>
      </c>
      <c r="E58" s="31"/>
    </row>
    <row r="59" spans="1:5" ht="13.5" customHeight="1" x14ac:dyDescent="0.25">
      <c r="A59" s="44">
        <v>4211</v>
      </c>
      <c r="B59" s="4" t="s">
        <v>124</v>
      </c>
      <c r="C59" s="34">
        <v>0</v>
      </c>
      <c r="D59" s="33">
        <v>0</v>
      </c>
      <c r="E59" s="31"/>
    </row>
    <row r="60" spans="1:5" ht="13.5" customHeight="1" x14ac:dyDescent="0.25">
      <c r="A60" s="44">
        <v>4212</v>
      </c>
      <c r="B60" s="4" t="s">
        <v>121</v>
      </c>
      <c r="C60" s="34">
        <v>0</v>
      </c>
      <c r="D60" s="33">
        <v>0</v>
      </c>
      <c r="E60" s="31"/>
    </row>
    <row r="61" spans="1:5" ht="13.5" customHeight="1" x14ac:dyDescent="0.25">
      <c r="A61" s="44">
        <v>4213</v>
      </c>
      <c r="B61" s="4" t="s">
        <v>118</v>
      </c>
      <c r="C61" s="34">
        <v>20431331</v>
      </c>
      <c r="D61" s="33">
        <v>4.6964952310457634E-3</v>
      </c>
      <c r="E61" s="31"/>
    </row>
    <row r="62" spans="1:5" ht="13.5" customHeight="1" x14ac:dyDescent="0.25">
      <c r="A62" s="44">
        <v>4214</v>
      </c>
      <c r="B62" s="4" t="s">
        <v>215</v>
      </c>
      <c r="C62" s="34">
        <v>0</v>
      </c>
      <c r="D62" s="33">
        <v>0</v>
      </c>
      <c r="E62" s="31"/>
    </row>
    <row r="63" spans="1:5" ht="13.5" customHeight="1" x14ac:dyDescent="0.25">
      <c r="A63" s="44">
        <v>4215</v>
      </c>
      <c r="B63" s="4" t="s">
        <v>214</v>
      </c>
      <c r="C63" s="34">
        <v>0</v>
      </c>
      <c r="D63" s="33">
        <v>0</v>
      </c>
      <c r="E63" s="31"/>
    </row>
    <row r="64" spans="1:5" ht="13.5" customHeight="1" x14ac:dyDescent="0.25">
      <c r="A64" s="45">
        <v>4220</v>
      </c>
      <c r="B64" s="37" t="s">
        <v>213</v>
      </c>
      <c r="C64" s="36">
        <f>SUM(C65:C68)</f>
        <v>3814802976</v>
      </c>
      <c r="D64" s="33">
        <v>0.87689852335920682</v>
      </c>
      <c r="E64" s="31"/>
    </row>
    <row r="65" spans="1:5" ht="13.5" customHeight="1" x14ac:dyDescent="0.25">
      <c r="A65" s="44">
        <v>4221</v>
      </c>
      <c r="B65" s="4" t="s">
        <v>212</v>
      </c>
      <c r="C65" s="34">
        <v>0</v>
      </c>
      <c r="D65" s="33">
        <v>0</v>
      </c>
      <c r="E65" s="31"/>
    </row>
    <row r="66" spans="1:5" ht="13.5" customHeight="1" x14ac:dyDescent="0.25">
      <c r="A66" s="44">
        <v>4223</v>
      </c>
      <c r="B66" s="4" t="s">
        <v>151</v>
      </c>
      <c r="C66" s="34">
        <v>3814802976</v>
      </c>
      <c r="D66" s="33">
        <v>0.87689852335920682</v>
      </c>
      <c r="E66" s="31"/>
    </row>
    <row r="67" spans="1:5" ht="13.5" customHeight="1" x14ac:dyDescent="0.25">
      <c r="A67" s="44">
        <v>4225</v>
      </c>
      <c r="B67" s="4" t="s">
        <v>143</v>
      </c>
      <c r="C67" s="34">
        <v>0</v>
      </c>
      <c r="D67" s="33">
        <v>0</v>
      </c>
      <c r="E67" s="31"/>
    </row>
    <row r="68" spans="1:5" ht="13.5" customHeight="1" x14ac:dyDescent="0.25">
      <c r="A68" s="44">
        <v>4227</v>
      </c>
      <c r="B68" s="4" t="s">
        <v>211</v>
      </c>
      <c r="C68" s="34">
        <v>0</v>
      </c>
      <c r="D68" s="33">
        <v>0</v>
      </c>
      <c r="E68" s="31"/>
    </row>
    <row r="69" spans="1:5" ht="13.5" customHeight="1" x14ac:dyDescent="0.25">
      <c r="A69" s="38">
        <v>4300</v>
      </c>
      <c r="B69" s="37" t="s">
        <v>210</v>
      </c>
      <c r="C69" s="36">
        <f>C70+C73+C79+C81+C83</f>
        <v>250475</v>
      </c>
      <c r="D69" s="33">
        <v>5.7576016119370181E-5</v>
      </c>
      <c r="E69" s="4"/>
    </row>
    <row r="70" spans="1:5" ht="13.5" customHeight="1" x14ac:dyDescent="0.25">
      <c r="A70" s="38">
        <v>4310</v>
      </c>
      <c r="B70" s="37" t="s">
        <v>209</v>
      </c>
      <c r="C70" s="36">
        <f>SUM(C71:C72)</f>
        <v>0</v>
      </c>
      <c r="D70" s="33">
        <v>0</v>
      </c>
      <c r="E70" s="4"/>
    </row>
    <row r="71" spans="1:5" ht="13.5" customHeight="1" x14ac:dyDescent="0.25">
      <c r="A71" s="35">
        <v>4311</v>
      </c>
      <c r="B71" s="4" t="s">
        <v>208</v>
      </c>
      <c r="C71" s="34">
        <v>0</v>
      </c>
      <c r="D71" s="33">
        <v>0</v>
      </c>
      <c r="E71" s="4"/>
    </row>
    <row r="72" spans="1:5" ht="13.5" customHeight="1" x14ac:dyDescent="0.25">
      <c r="A72" s="35">
        <v>4319</v>
      </c>
      <c r="B72" s="4" t="s">
        <v>207</v>
      </c>
      <c r="C72" s="34">
        <v>0</v>
      </c>
      <c r="D72" s="33">
        <v>0</v>
      </c>
      <c r="E72" s="4"/>
    </row>
    <row r="73" spans="1:5" ht="13.5" customHeight="1" x14ac:dyDescent="0.25">
      <c r="A73" s="38">
        <v>4320</v>
      </c>
      <c r="B73" s="37" t="s">
        <v>206</v>
      </c>
      <c r="C73" s="36">
        <f>SUM(C74:C78)</f>
        <v>0</v>
      </c>
      <c r="D73" s="33">
        <v>0</v>
      </c>
      <c r="E73" s="4"/>
    </row>
    <row r="74" spans="1:5" ht="13.5" customHeight="1" x14ac:dyDescent="0.25">
      <c r="A74" s="35">
        <v>4321</v>
      </c>
      <c r="B74" s="4" t="s">
        <v>205</v>
      </c>
      <c r="C74" s="34">
        <v>0</v>
      </c>
      <c r="D74" s="33">
        <v>0</v>
      </c>
      <c r="E74" s="4"/>
    </row>
    <row r="75" spans="1:5" ht="13.5" customHeight="1" x14ac:dyDescent="0.25">
      <c r="A75" s="35">
        <v>4322</v>
      </c>
      <c r="B75" s="4" t="s">
        <v>204</v>
      </c>
      <c r="C75" s="34">
        <v>0</v>
      </c>
      <c r="D75" s="33">
        <v>0</v>
      </c>
      <c r="E75" s="4"/>
    </row>
    <row r="76" spans="1:5" ht="13.5" customHeight="1" x14ac:dyDescent="0.25">
      <c r="A76" s="35">
        <v>4323</v>
      </c>
      <c r="B76" s="4" t="s">
        <v>203</v>
      </c>
      <c r="C76" s="34">
        <v>0</v>
      </c>
      <c r="D76" s="33">
        <v>0</v>
      </c>
      <c r="E76" s="4"/>
    </row>
    <row r="77" spans="1:5" ht="13.5" customHeight="1" x14ac:dyDescent="0.25">
      <c r="A77" s="35">
        <v>4324</v>
      </c>
      <c r="B77" s="4" t="s">
        <v>202</v>
      </c>
      <c r="C77" s="34">
        <v>0</v>
      </c>
      <c r="D77" s="33">
        <v>0</v>
      </c>
      <c r="E77" s="4"/>
    </row>
    <row r="78" spans="1:5" ht="13.5" customHeight="1" x14ac:dyDescent="0.25">
      <c r="A78" s="35">
        <v>4325</v>
      </c>
      <c r="B78" s="4" t="s">
        <v>201</v>
      </c>
      <c r="C78" s="34">
        <v>0</v>
      </c>
      <c r="D78" s="33">
        <v>0</v>
      </c>
      <c r="E78" s="4"/>
    </row>
    <row r="79" spans="1:5" ht="13.5" customHeight="1" x14ac:dyDescent="0.25">
      <c r="A79" s="38">
        <v>4330</v>
      </c>
      <c r="B79" s="37" t="s">
        <v>200</v>
      </c>
      <c r="C79" s="36">
        <f>SUM(C80)</f>
        <v>0</v>
      </c>
      <c r="D79" s="33">
        <v>0</v>
      </c>
      <c r="E79" s="4"/>
    </row>
    <row r="80" spans="1:5" ht="13.5" customHeight="1" x14ac:dyDescent="0.25">
      <c r="A80" s="35">
        <v>4331</v>
      </c>
      <c r="B80" s="4" t="s">
        <v>200</v>
      </c>
      <c r="C80" s="34">
        <v>0</v>
      </c>
      <c r="D80" s="33">
        <v>0</v>
      </c>
      <c r="E80" s="4"/>
    </row>
    <row r="81" spans="1:5" ht="13.5" customHeight="1" x14ac:dyDescent="0.25">
      <c r="A81" s="38">
        <v>4340</v>
      </c>
      <c r="B81" s="37" t="s">
        <v>199</v>
      </c>
      <c r="C81" s="36">
        <f>SUM(C82)</f>
        <v>0</v>
      </c>
      <c r="D81" s="33">
        <v>0</v>
      </c>
      <c r="E81" s="4"/>
    </row>
    <row r="82" spans="1:5" ht="13.5" customHeight="1" x14ac:dyDescent="0.25">
      <c r="A82" s="35">
        <v>4341</v>
      </c>
      <c r="B82" s="4" t="s">
        <v>199</v>
      </c>
      <c r="C82" s="34">
        <v>0</v>
      </c>
      <c r="D82" s="33">
        <v>0</v>
      </c>
      <c r="E82" s="4"/>
    </row>
    <row r="83" spans="1:5" ht="13.5" customHeight="1" x14ac:dyDescent="0.25">
      <c r="A83" s="38">
        <v>4390</v>
      </c>
      <c r="B83" s="37" t="s">
        <v>193</v>
      </c>
      <c r="C83" s="36">
        <f>SUM(C84:C90)</f>
        <v>250475</v>
      </c>
      <c r="D83" s="33">
        <v>5.7576016119370181E-5</v>
      </c>
      <c r="E83" s="4"/>
    </row>
    <row r="84" spans="1:5" ht="13.5" customHeight="1" x14ac:dyDescent="0.25">
      <c r="A84" s="35">
        <v>4392</v>
      </c>
      <c r="B84" s="4" t="s">
        <v>198</v>
      </c>
      <c r="C84" s="34">
        <v>0</v>
      </c>
      <c r="D84" s="33">
        <v>0</v>
      </c>
      <c r="E84" s="4"/>
    </row>
    <row r="85" spans="1:5" ht="13.5" customHeight="1" x14ac:dyDescent="0.25">
      <c r="A85" s="35">
        <v>4393</v>
      </c>
      <c r="B85" s="4" t="s">
        <v>197</v>
      </c>
      <c r="C85" s="34">
        <v>248121</v>
      </c>
      <c r="D85" s="33">
        <v>5.7034908456150309E-5</v>
      </c>
      <c r="E85" s="4"/>
    </row>
    <row r="86" spans="1:5" ht="13.5" customHeight="1" x14ac:dyDescent="0.25">
      <c r="A86" s="35">
        <v>4394</v>
      </c>
      <c r="B86" s="4" t="s">
        <v>196</v>
      </c>
      <c r="C86" s="34">
        <v>0</v>
      </c>
      <c r="D86" s="33">
        <v>0</v>
      </c>
      <c r="E86" s="4"/>
    </row>
    <row r="87" spans="1:5" ht="13.5" customHeight="1" x14ac:dyDescent="0.25">
      <c r="A87" s="35">
        <v>4395</v>
      </c>
      <c r="B87" s="4" t="s">
        <v>76</v>
      </c>
      <c r="C87" s="34">
        <v>0</v>
      </c>
      <c r="D87" s="33">
        <v>0</v>
      </c>
      <c r="E87" s="4"/>
    </row>
    <row r="88" spans="1:5" ht="13.5" customHeight="1" x14ac:dyDescent="0.25">
      <c r="A88" s="35">
        <v>4396</v>
      </c>
      <c r="B88" s="4" t="s">
        <v>195</v>
      </c>
      <c r="C88" s="34">
        <v>0</v>
      </c>
      <c r="D88" s="33">
        <v>0</v>
      </c>
      <c r="E88" s="4"/>
    </row>
    <row r="89" spans="1:5" ht="13.5" customHeight="1" x14ac:dyDescent="0.25">
      <c r="A89" s="35">
        <v>4397</v>
      </c>
      <c r="B89" s="4" t="s">
        <v>194</v>
      </c>
      <c r="C89" s="34">
        <v>0</v>
      </c>
      <c r="D89" s="33">
        <v>0</v>
      </c>
      <c r="E89" s="4"/>
    </row>
    <row r="90" spans="1:5" ht="13.5" customHeight="1" x14ac:dyDescent="0.25">
      <c r="A90" s="35">
        <v>4399</v>
      </c>
      <c r="B90" s="4" t="s">
        <v>193</v>
      </c>
      <c r="C90" s="34">
        <v>2354</v>
      </c>
      <c r="D90" s="33">
        <v>5.4110766321987181E-7</v>
      </c>
      <c r="E90" s="4"/>
    </row>
    <row r="91" spans="1:5" ht="13.5" customHeight="1" x14ac:dyDescent="0.25">
      <c r="A91" s="31"/>
      <c r="B91" s="31"/>
      <c r="C91" s="31"/>
      <c r="D91" s="32"/>
      <c r="E91" s="31"/>
    </row>
    <row r="92" spans="1:5" ht="13.5" customHeight="1" x14ac:dyDescent="0.25">
      <c r="A92" s="42" t="s">
        <v>192</v>
      </c>
      <c r="B92" s="42"/>
      <c r="C92" s="42"/>
      <c r="D92" s="43"/>
      <c r="E92" s="42"/>
    </row>
    <row r="93" spans="1:5" ht="13.5" customHeight="1" x14ac:dyDescent="0.25">
      <c r="A93" s="41" t="s">
        <v>191</v>
      </c>
      <c r="B93" s="41" t="s">
        <v>190</v>
      </c>
      <c r="C93" s="39" t="s">
        <v>189</v>
      </c>
      <c r="D93" s="40" t="s">
        <v>188</v>
      </c>
      <c r="E93" s="39" t="s">
        <v>187</v>
      </c>
    </row>
    <row r="94" spans="1:5" ht="13.5" customHeight="1" x14ac:dyDescent="0.25">
      <c r="A94" s="38">
        <v>5000</v>
      </c>
      <c r="B94" s="37" t="s">
        <v>53</v>
      </c>
      <c r="C94" s="36">
        <f>C95+C123+C156+C166+C181+C210</f>
        <v>4385744387</v>
      </c>
      <c r="D94" s="33">
        <v>1</v>
      </c>
      <c r="E94" s="4"/>
    </row>
    <row r="95" spans="1:5" ht="13.5" customHeight="1" x14ac:dyDescent="0.25">
      <c r="A95" s="38">
        <v>5100</v>
      </c>
      <c r="B95" s="37" t="s">
        <v>186</v>
      </c>
      <c r="C95" s="36">
        <f>C96+C103+C113</f>
        <v>4065131129</v>
      </c>
      <c r="D95" s="33">
        <v>0.92689650154935033</v>
      </c>
      <c r="E95" s="4"/>
    </row>
    <row r="96" spans="1:5" ht="13.5" customHeight="1" x14ac:dyDescent="0.25">
      <c r="A96" s="38">
        <v>5110</v>
      </c>
      <c r="B96" s="37" t="s">
        <v>185</v>
      </c>
      <c r="C96" s="36">
        <f>SUM(C97:C102)</f>
        <v>3599860411</v>
      </c>
      <c r="D96" s="33">
        <v>0.82080944381312393</v>
      </c>
      <c r="E96" s="4"/>
    </row>
    <row r="97" spans="1:5" ht="13.5" customHeight="1" x14ac:dyDescent="0.25">
      <c r="A97" s="35">
        <v>5111</v>
      </c>
      <c r="B97" s="4" t="s">
        <v>184</v>
      </c>
      <c r="C97" s="34">
        <v>804768055</v>
      </c>
      <c r="D97" s="33">
        <v>0.18349634269280546</v>
      </c>
      <c r="E97" s="4"/>
    </row>
    <row r="98" spans="1:5" ht="13.5" customHeight="1" x14ac:dyDescent="0.25">
      <c r="A98" s="35">
        <v>5112</v>
      </c>
      <c r="B98" s="4" t="s">
        <v>183</v>
      </c>
      <c r="C98" s="34">
        <v>434457820</v>
      </c>
      <c r="D98" s="33">
        <v>9.9061363741990469E-2</v>
      </c>
      <c r="E98" s="4"/>
    </row>
    <row r="99" spans="1:5" ht="13.5" customHeight="1" x14ac:dyDescent="0.25">
      <c r="A99" s="35">
        <v>5113</v>
      </c>
      <c r="B99" s="4" t="s">
        <v>182</v>
      </c>
      <c r="C99" s="34">
        <v>421133571</v>
      </c>
      <c r="D99" s="33">
        <v>9.6023282215968328E-2</v>
      </c>
      <c r="E99" s="4"/>
    </row>
    <row r="100" spans="1:5" ht="13.5" customHeight="1" x14ac:dyDescent="0.25">
      <c r="A100" s="35">
        <v>5114</v>
      </c>
      <c r="B100" s="4" t="s">
        <v>181</v>
      </c>
      <c r="C100" s="34">
        <v>607979430</v>
      </c>
      <c r="D100" s="33">
        <v>0.13862628013664946</v>
      </c>
      <c r="E100" s="4"/>
    </row>
    <row r="101" spans="1:5" ht="13.5" customHeight="1" x14ac:dyDescent="0.25">
      <c r="A101" s="35">
        <v>5115</v>
      </c>
      <c r="B101" s="4" t="s">
        <v>180</v>
      </c>
      <c r="C101" s="34">
        <v>970433502</v>
      </c>
      <c r="D101" s="33">
        <v>0.22126996385756303</v>
      </c>
      <c r="E101" s="4"/>
    </row>
    <row r="102" spans="1:5" ht="13.5" customHeight="1" x14ac:dyDescent="0.25">
      <c r="A102" s="35">
        <v>5116</v>
      </c>
      <c r="B102" s="4" t="s">
        <v>179</v>
      </c>
      <c r="C102" s="34">
        <v>361088033</v>
      </c>
      <c r="D102" s="33">
        <v>8.2332211168147137E-2</v>
      </c>
      <c r="E102" s="4"/>
    </row>
    <row r="103" spans="1:5" ht="13.5" customHeight="1" x14ac:dyDescent="0.25">
      <c r="A103" s="38">
        <v>5120</v>
      </c>
      <c r="B103" s="37" t="s">
        <v>178</v>
      </c>
      <c r="C103" s="36">
        <f>SUM(C104:C112)</f>
        <v>102018041</v>
      </c>
      <c r="D103" s="33">
        <v>2.3261282919815544E-2</v>
      </c>
      <c r="E103" s="4"/>
    </row>
    <row r="104" spans="1:5" ht="13.5" customHeight="1" x14ac:dyDescent="0.25">
      <c r="A104" s="35">
        <v>5121</v>
      </c>
      <c r="B104" s="4" t="s">
        <v>177</v>
      </c>
      <c r="C104" s="34">
        <v>32049516</v>
      </c>
      <c r="D104" s="33">
        <v>7.3076570752731379E-3</v>
      </c>
      <c r="E104" s="4"/>
    </row>
    <row r="105" spans="1:5" ht="13.5" customHeight="1" x14ac:dyDescent="0.25">
      <c r="A105" s="35">
        <v>5122</v>
      </c>
      <c r="B105" s="4" t="s">
        <v>176</v>
      </c>
      <c r="C105" s="34">
        <v>11662056</v>
      </c>
      <c r="D105" s="33">
        <v>2.6590824660388491E-3</v>
      </c>
      <c r="E105" s="4"/>
    </row>
    <row r="106" spans="1:5" ht="13.5" customHeight="1" x14ac:dyDescent="0.25">
      <c r="A106" s="35">
        <v>5123</v>
      </c>
      <c r="B106" s="4" t="s">
        <v>175</v>
      </c>
      <c r="C106" s="34">
        <v>0</v>
      </c>
      <c r="D106" s="33">
        <v>0</v>
      </c>
      <c r="E106" s="4"/>
    </row>
    <row r="107" spans="1:5" ht="13.5" customHeight="1" x14ac:dyDescent="0.25">
      <c r="A107" s="35">
        <v>5124</v>
      </c>
      <c r="B107" s="4" t="s">
        <v>174</v>
      </c>
      <c r="C107" s="34">
        <v>10069958</v>
      </c>
      <c r="D107" s="33">
        <v>2.2960658696500546E-3</v>
      </c>
      <c r="E107" s="4"/>
    </row>
    <row r="108" spans="1:5" ht="13.5" customHeight="1" x14ac:dyDescent="0.25">
      <c r="A108" s="35">
        <v>5125</v>
      </c>
      <c r="B108" s="4" t="s">
        <v>173</v>
      </c>
      <c r="C108" s="34">
        <v>16376838</v>
      </c>
      <c r="D108" s="33">
        <v>3.7341068140093591E-3</v>
      </c>
      <c r="E108" s="4"/>
    </row>
    <row r="109" spans="1:5" ht="13.5" customHeight="1" x14ac:dyDescent="0.25">
      <c r="A109" s="35">
        <v>5126</v>
      </c>
      <c r="B109" s="4" t="s">
        <v>172</v>
      </c>
      <c r="C109" s="34">
        <v>15180951</v>
      </c>
      <c r="D109" s="33">
        <v>3.4614308679271418E-3</v>
      </c>
      <c r="E109" s="4"/>
    </row>
    <row r="110" spans="1:5" ht="13.5" customHeight="1" x14ac:dyDescent="0.25">
      <c r="A110" s="35">
        <v>5127</v>
      </c>
      <c r="B110" s="4" t="s">
        <v>171</v>
      </c>
      <c r="C110" s="34">
        <v>7768545</v>
      </c>
      <c r="D110" s="33">
        <v>1.77131732141689E-3</v>
      </c>
      <c r="E110" s="4"/>
    </row>
    <row r="111" spans="1:5" ht="13.5" customHeight="1" x14ac:dyDescent="0.25">
      <c r="A111" s="35">
        <v>5128</v>
      </c>
      <c r="B111" s="4" t="s">
        <v>170</v>
      </c>
      <c r="C111" s="34">
        <v>0</v>
      </c>
      <c r="D111" s="33">
        <v>0</v>
      </c>
      <c r="E111" s="4"/>
    </row>
    <row r="112" spans="1:5" ht="13.5" customHeight="1" x14ac:dyDescent="0.25">
      <c r="A112" s="35">
        <v>5129</v>
      </c>
      <c r="B112" s="4" t="s">
        <v>169</v>
      </c>
      <c r="C112" s="34">
        <v>8910177</v>
      </c>
      <c r="D112" s="33">
        <v>2.0316225055001138E-3</v>
      </c>
      <c r="E112" s="4"/>
    </row>
    <row r="113" spans="1:5" ht="13.5" customHeight="1" x14ac:dyDescent="0.25">
      <c r="A113" s="38">
        <v>5130</v>
      </c>
      <c r="B113" s="37" t="s">
        <v>168</v>
      </c>
      <c r="C113" s="36">
        <f>SUM(C114:C122)</f>
        <v>363252677</v>
      </c>
      <c r="D113" s="33">
        <v>8.2825774816410888E-2</v>
      </c>
      <c r="E113" s="4"/>
    </row>
    <row r="114" spans="1:5" ht="13.5" customHeight="1" x14ac:dyDescent="0.25">
      <c r="A114" s="35">
        <v>5131</v>
      </c>
      <c r="B114" s="4" t="s">
        <v>167</v>
      </c>
      <c r="C114" s="34">
        <v>41818236</v>
      </c>
      <c r="D114" s="33">
        <v>9.5350372274215257E-3</v>
      </c>
      <c r="E114" s="4"/>
    </row>
    <row r="115" spans="1:5" ht="13.5" customHeight="1" x14ac:dyDescent="0.25">
      <c r="A115" s="35">
        <v>5132</v>
      </c>
      <c r="B115" s="4" t="s">
        <v>166</v>
      </c>
      <c r="C115" s="34">
        <v>53247619</v>
      </c>
      <c r="D115" s="33">
        <v>1.2141067582012732E-2</v>
      </c>
      <c r="E115" s="4"/>
    </row>
    <row r="116" spans="1:5" ht="13.5" customHeight="1" x14ac:dyDescent="0.25">
      <c r="A116" s="35">
        <v>5133</v>
      </c>
      <c r="B116" s="4" t="s">
        <v>165</v>
      </c>
      <c r="C116" s="34">
        <v>47562536</v>
      </c>
      <c r="D116" s="33">
        <v>1.084480348215971E-2</v>
      </c>
      <c r="E116" s="4"/>
    </row>
    <row r="117" spans="1:5" ht="13.5" customHeight="1" x14ac:dyDescent="0.25">
      <c r="A117" s="35">
        <v>5134</v>
      </c>
      <c r="B117" s="4" t="s">
        <v>164</v>
      </c>
      <c r="C117" s="34">
        <v>10306204</v>
      </c>
      <c r="D117" s="33">
        <v>2.3499326660598656E-3</v>
      </c>
      <c r="E117" s="4"/>
    </row>
    <row r="118" spans="1:5" ht="13.5" customHeight="1" x14ac:dyDescent="0.25">
      <c r="A118" s="35">
        <v>5135</v>
      </c>
      <c r="B118" s="4" t="s">
        <v>163</v>
      </c>
      <c r="C118" s="34">
        <v>76163482</v>
      </c>
      <c r="D118" s="33">
        <v>1.7366147061775854E-2</v>
      </c>
      <c r="E118" s="4"/>
    </row>
    <row r="119" spans="1:5" ht="13.5" customHeight="1" x14ac:dyDescent="0.25">
      <c r="A119" s="35">
        <v>5136</v>
      </c>
      <c r="B119" s="4" t="s">
        <v>162</v>
      </c>
      <c r="C119" s="34">
        <v>11194815</v>
      </c>
      <c r="D119" s="33">
        <v>2.5525461614185952E-3</v>
      </c>
      <c r="E119" s="4"/>
    </row>
    <row r="120" spans="1:5" ht="13.5" customHeight="1" x14ac:dyDescent="0.25">
      <c r="A120" s="35">
        <v>5137</v>
      </c>
      <c r="B120" s="4" t="s">
        <v>161</v>
      </c>
      <c r="C120" s="34">
        <v>18883505</v>
      </c>
      <c r="D120" s="33">
        <v>4.3056556273488086E-3</v>
      </c>
      <c r="E120" s="4"/>
    </row>
    <row r="121" spans="1:5" ht="13.5" customHeight="1" x14ac:dyDescent="0.25">
      <c r="A121" s="35">
        <v>5138</v>
      </c>
      <c r="B121" s="4" t="s">
        <v>160</v>
      </c>
      <c r="C121" s="34">
        <v>36075179</v>
      </c>
      <c r="D121" s="33">
        <v>8.2255543909335455E-3</v>
      </c>
      <c r="E121" s="4"/>
    </row>
    <row r="122" spans="1:5" ht="13.5" customHeight="1" x14ac:dyDescent="0.25">
      <c r="A122" s="35">
        <v>5139</v>
      </c>
      <c r="B122" s="4" t="s">
        <v>159</v>
      </c>
      <c r="C122" s="34">
        <v>68001101</v>
      </c>
      <c r="D122" s="33">
        <v>1.5505030617280249E-2</v>
      </c>
      <c r="E122" s="4"/>
    </row>
    <row r="123" spans="1:5" ht="13.5" customHeight="1" x14ac:dyDescent="0.25">
      <c r="A123" s="38">
        <v>5200</v>
      </c>
      <c r="B123" s="37" t="s">
        <v>158</v>
      </c>
      <c r="C123" s="36">
        <f>C124+C127+C130+C133+C138+C142+C145+C147+C153</f>
        <v>89842670</v>
      </c>
      <c r="D123" s="33">
        <v>2.04851587489474E-2</v>
      </c>
      <c r="E123" s="4"/>
    </row>
    <row r="124" spans="1:5" ht="13.5" customHeight="1" x14ac:dyDescent="0.25">
      <c r="A124" s="38">
        <v>5210</v>
      </c>
      <c r="B124" s="37" t="s">
        <v>157</v>
      </c>
      <c r="C124" s="36">
        <f>SUM(C125:C126)</f>
        <v>0</v>
      </c>
      <c r="D124" s="33">
        <v>0</v>
      </c>
      <c r="E124" s="4"/>
    </row>
    <row r="125" spans="1:5" ht="13.5" customHeight="1" x14ac:dyDescent="0.25">
      <c r="A125" s="35">
        <v>5211</v>
      </c>
      <c r="B125" s="4" t="s">
        <v>156</v>
      </c>
      <c r="C125" s="34">
        <v>0</v>
      </c>
      <c r="D125" s="33">
        <v>0</v>
      </c>
      <c r="E125" s="4"/>
    </row>
    <row r="126" spans="1:5" ht="13.5" customHeight="1" x14ac:dyDescent="0.25">
      <c r="A126" s="35">
        <v>5212</v>
      </c>
      <c r="B126" s="4" t="s">
        <v>155</v>
      </c>
      <c r="C126" s="34">
        <v>0</v>
      </c>
      <c r="D126" s="33">
        <v>0</v>
      </c>
      <c r="E126" s="4"/>
    </row>
    <row r="127" spans="1:5" ht="13.5" customHeight="1" x14ac:dyDescent="0.25">
      <c r="A127" s="38">
        <v>5220</v>
      </c>
      <c r="B127" s="37" t="s">
        <v>154</v>
      </c>
      <c r="C127" s="36">
        <f>SUM(C128:C129)</f>
        <v>0</v>
      </c>
      <c r="D127" s="33">
        <v>0</v>
      </c>
      <c r="E127" s="4"/>
    </row>
    <row r="128" spans="1:5" ht="13.5" customHeight="1" x14ac:dyDescent="0.25">
      <c r="A128" s="35">
        <v>5221</v>
      </c>
      <c r="B128" s="4" t="s">
        <v>153</v>
      </c>
      <c r="C128" s="34">
        <v>0</v>
      </c>
      <c r="D128" s="33">
        <v>0</v>
      </c>
      <c r="E128" s="4"/>
    </row>
    <row r="129" spans="1:5" ht="13.5" customHeight="1" x14ac:dyDescent="0.25">
      <c r="A129" s="35">
        <v>5222</v>
      </c>
      <c r="B129" s="4" t="s">
        <v>152</v>
      </c>
      <c r="C129" s="34">
        <v>0</v>
      </c>
      <c r="D129" s="33">
        <v>0</v>
      </c>
      <c r="E129" s="4"/>
    </row>
    <row r="130" spans="1:5" ht="13.5" customHeight="1" x14ac:dyDescent="0.25">
      <c r="A130" s="38">
        <v>5230</v>
      </c>
      <c r="B130" s="37" t="s">
        <v>151</v>
      </c>
      <c r="C130" s="36">
        <f>SUM(C131:C132)</f>
        <v>0</v>
      </c>
      <c r="D130" s="33">
        <v>0</v>
      </c>
      <c r="E130" s="4"/>
    </row>
    <row r="131" spans="1:5" ht="13.5" customHeight="1" x14ac:dyDescent="0.25">
      <c r="A131" s="35">
        <v>5231</v>
      </c>
      <c r="B131" s="4" t="s">
        <v>150</v>
      </c>
      <c r="C131" s="34">
        <v>0</v>
      </c>
      <c r="D131" s="33">
        <v>0</v>
      </c>
      <c r="E131" s="4"/>
    </row>
    <row r="132" spans="1:5" ht="13.5" customHeight="1" x14ac:dyDescent="0.25">
      <c r="A132" s="35">
        <v>5232</v>
      </c>
      <c r="B132" s="4" t="s">
        <v>149</v>
      </c>
      <c r="C132" s="34">
        <v>0</v>
      </c>
      <c r="D132" s="33">
        <v>0</v>
      </c>
      <c r="E132" s="4"/>
    </row>
    <row r="133" spans="1:5" ht="13.5" customHeight="1" x14ac:dyDescent="0.25">
      <c r="A133" s="38">
        <v>5240</v>
      </c>
      <c r="B133" s="37" t="s">
        <v>148</v>
      </c>
      <c r="C133" s="36">
        <f>SUM(C134:C137)</f>
        <v>89842670</v>
      </c>
      <c r="D133" s="33">
        <v>2.04851587489474E-2</v>
      </c>
      <c r="E133" s="4"/>
    </row>
    <row r="134" spans="1:5" ht="13.5" customHeight="1" x14ac:dyDescent="0.25">
      <c r="A134" s="35">
        <v>5241</v>
      </c>
      <c r="B134" s="4" t="s">
        <v>147</v>
      </c>
      <c r="C134" s="34">
        <v>3163539</v>
      </c>
      <c r="D134" s="33">
        <v>7.2132315995825048E-4</v>
      </c>
      <c r="E134" s="4"/>
    </row>
    <row r="135" spans="1:5" ht="13.5" customHeight="1" x14ac:dyDescent="0.25">
      <c r="A135" s="35">
        <v>5242</v>
      </c>
      <c r="B135" s="4" t="s">
        <v>146</v>
      </c>
      <c r="C135" s="34">
        <v>54753438</v>
      </c>
      <c r="D135" s="33">
        <v>1.2484411577267785E-2</v>
      </c>
      <c r="E135" s="4"/>
    </row>
    <row r="136" spans="1:5" ht="13.5" customHeight="1" x14ac:dyDescent="0.25">
      <c r="A136" s="35">
        <v>5243</v>
      </c>
      <c r="B136" s="4" t="s">
        <v>145</v>
      </c>
      <c r="C136" s="34">
        <v>31925693</v>
      </c>
      <c r="D136" s="33">
        <v>7.2794240117213657E-3</v>
      </c>
      <c r="E136" s="4"/>
    </row>
    <row r="137" spans="1:5" ht="13.5" customHeight="1" x14ac:dyDescent="0.25">
      <c r="A137" s="35">
        <v>5244</v>
      </c>
      <c r="B137" s="4" t="s">
        <v>144</v>
      </c>
      <c r="C137" s="34">
        <v>0</v>
      </c>
      <c r="D137" s="33">
        <v>0</v>
      </c>
      <c r="E137" s="4"/>
    </row>
    <row r="138" spans="1:5" ht="13.5" customHeight="1" x14ac:dyDescent="0.25">
      <c r="A138" s="38">
        <v>5250</v>
      </c>
      <c r="B138" s="37" t="s">
        <v>143</v>
      </c>
      <c r="C138" s="36">
        <f>SUM(C139:C141)</f>
        <v>0</v>
      </c>
      <c r="D138" s="33">
        <v>0</v>
      </c>
      <c r="E138" s="4"/>
    </row>
    <row r="139" spans="1:5" ht="13.5" customHeight="1" x14ac:dyDescent="0.25">
      <c r="A139" s="35">
        <v>5251</v>
      </c>
      <c r="B139" s="4" t="s">
        <v>142</v>
      </c>
      <c r="C139" s="34">
        <v>0</v>
      </c>
      <c r="D139" s="33">
        <v>0</v>
      </c>
      <c r="E139" s="4"/>
    </row>
    <row r="140" spans="1:5" ht="13.5" customHeight="1" x14ac:dyDescent="0.25">
      <c r="A140" s="35">
        <v>5252</v>
      </c>
      <c r="B140" s="4" t="s">
        <v>141</v>
      </c>
      <c r="C140" s="34">
        <v>0</v>
      </c>
      <c r="D140" s="33">
        <v>0</v>
      </c>
      <c r="E140" s="4"/>
    </row>
    <row r="141" spans="1:5" ht="13.5" customHeight="1" x14ac:dyDescent="0.25">
      <c r="A141" s="35">
        <v>5259</v>
      </c>
      <c r="B141" s="4" t="s">
        <v>140</v>
      </c>
      <c r="C141" s="34">
        <v>0</v>
      </c>
      <c r="D141" s="33">
        <v>0</v>
      </c>
      <c r="E141" s="4"/>
    </row>
    <row r="142" spans="1:5" ht="13.5" customHeight="1" x14ac:dyDescent="0.25">
      <c r="A142" s="38">
        <v>5260</v>
      </c>
      <c r="B142" s="37" t="s">
        <v>139</v>
      </c>
      <c r="C142" s="36">
        <f>SUM(C143:C144)</f>
        <v>0</v>
      </c>
      <c r="D142" s="33">
        <v>0</v>
      </c>
      <c r="E142" s="4"/>
    </row>
    <row r="143" spans="1:5" ht="13.5" customHeight="1" x14ac:dyDescent="0.25">
      <c r="A143" s="35">
        <v>5261</v>
      </c>
      <c r="B143" s="4" t="s">
        <v>138</v>
      </c>
      <c r="C143" s="34">
        <v>0</v>
      </c>
      <c r="D143" s="33">
        <v>0</v>
      </c>
      <c r="E143" s="4"/>
    </row>
    <row r="144" spans="1:5" ht="13.5" customHeight="1" x14ac:dyDescent="0.25">
      <c r="A144" s="35">
        <v>5262</v>
      </c>
      <c r="B144" s="4" t="s">
        <v>137</v>
      </c>
      <c r="C144" s="34">
        <v>0</v>
      </c>
      <c r="D144" s="33">
        <v>0</v>
      </c>
      <c r="E144" s="4"/>
    </row>
    <row r="145" spans="1:5" ht="13.5" customHeight="1" x14ac:dyDescent="0.25">
      <c r="A145" s="38">
        <v>5270</v>
      </c>
      <c r="B145" s="37" t="s">
        <v>136</v>
      </c>
      <c r="C145" s="36">
        <f>SUM(C146)</f>
        <v>0</v>
      </c>
      <c r="D145" s="33">
        <v>0</v>
      </c>
      <c r="E145" s="4"/>
    </row>
    <row r="146" spans="1:5" ht="13.5" customHeight="1" x14ac:dyDescent="0.25">
      <c r="A146" s="35">
        <v>5271</v>
      </c>
      <c r="B146" s="4" t="s">
        <v>135</v>
      </c>
      <c r="C146" s="34">
        <v>0</v>
      </c>
      <c r="D146" s="33">
        <v>0</v>
      </c>
      <c r="E146" s="4"/>
    </row>
    <row r="147" spans="1:5" ht="13.5" customHeight="1" x14ac:dyDescent="0.25">
      <c r="A147" s="38">
        <v>5280</v>
      </c>
      <c r="B147" s="37" t="s">
        <v>134</v>
      </c>
      <c r="C147" s="36">
        <f>SUM(C148:C152)</f>
        <v>0</v>
      </c>
      <c r="D147" s="33">
        <v>0</v>
      </c>
      <c r="E147" s="4"/>
    </row>
    <row r="148" spans="1:5" ht="13.5" customHeight="1" x14ac:dyDescent="0.25">
      <c r="A148" s="35">
        <v>5281</v>
      </c>
      <c r="B148" s="4" t="s">
        <v>133</v>
      </c>
      <c r="C148" s="34">
        <v>0</v>
      </c>
      <c r="D148" s="33">
        <v>0</v>
      </c>
      <c r="E148" s="4"/>
    </row>
    <row r="149" spans="1:5" ht="13.5" customHeight="1" x14ac:dyDescent="0.25">
      <c r="A149" s="35">
        <v>5282</v>
      </c>
      <c r="B149" s="4" t="s">
        <v>132</v>
      </c>
      <c r="C149" s="34">
        <v>0</v>
      </c>
      <c r="D149" s="33">
        <v>0</v>
      </c>
      <c r="E149" s="4"/>
    </row>
    <row r="150" spans="1:5" ht="13.5" customHeight="1" x14ac:dyDescent="0.25">
      <c r="A150" s="35">
        <v>5283</v>
      </c>
      <c r="B150" s="4" t="s">
        <v>131</v>
      </c>
      <c r="C150" s="34">
        <v>0</v>
      </c>
      <c r="D150" s="33">
        <v>0</v>
      </c>
      <c r="E150" s="4"/>
    </row>
    <row r="151" spans="1:5" ht="13.5" customHeight="1" x14ac:dyDescent="0.25">
      <c r="A151" s="35">
        <v>5284</v>
      </c>
      <c r="B151" s="4" t="s">
        <v>130</v>
      </c>
      <c r="C151" s="34">
        <v>0</v>
      </c>
      <c r="D151" s="33">
        <v>0</v>
      </c>
      <c r="E151" s="4"/>
    </row>
    <row r="152" spans="1:5" ht="13.5" customHeight="1" x14ac:dyDescent="0.25">
      <c r="A152" s="35">
        <v>5285</v>
      </c>
      <c r="B152" s="4" t="s">
        <v>129</v>
      </c>
      <c r="C152" s="34">
        <v>0</v>
      </c>
      <c r="D152" s="33">
        <v>0</v>
      </c>
      <c r="E152" s="4"/>
    </row>
    <row r="153" spans="1:5" ht="13.5" customHeight="1" x14ac:dyDescent="0.25">
      <c r="A153" s="38">
        <v>5290</v>
      </c>
      <c r="B153" s="37" t="s">
        <v>128</v>
      </c>
      <c r="C153" s="36">
        <f>SUM(C154:C155)</f>
        <v>0</v>
      </c>
      <c r="D153" s="33">
        <v>0</v>
      </c>
      <c r="E153" s="4"/>
    </row>
    <row r="154" spans="1:5" ht="13.5" customHeight="1" x14ac:dyDescent="0.25">
      <c r="A154" s="35">
        <v>5291</v>
      </c>
      <c r="B154" s="4" t="s">
        <v>127</v>
      </c>
      <c r="C154" s="34">
        <v>0</v>
      </c>
      <c r="D154" s="33">
        <v>0</v>
      </c>
      <c r="E154" s="4"/>
    </row>
    <row r="155" spans="1:5" ht="13.5" customHeight="1" x14ac:dyDescent="0.25">
      <c r="A155" s="35">
        <v>5292</v>
      </c>
      <c r="B155" s="4" t="s">
        <v>126</v>
      </c>
      <c r="C155" s="34">
        <v>0</v>
      </c>
      <c r="D155" s="33">
        <v>0</v>
      </c>
      <c r="E155" s="4"/>
    </row>
    <row r="156" spans="1:5" ht="13.5" customHeight="1" x14ac:dyDescent="0.25">
      <c r="A156" s="38">
        <v>5300</v>
      </c>
      <c r="B156" s="37" t="s">
        <v>125</v>
      </c>
      <c r="C156" s="36">
        <f>C157+C160+C163</f>
        <v>0</v>
      </c>
      <c r="D156" s="33">
        <v>0</v>
      </c>
      <c r="E156" s="4"/>
    </row>
    <row r="157" spans="1:5" ht="13.5" customHeight="1" x14ac:dyDescent="0.25">
      <c r="A157" s="38">
        <v>5310</v>
      </c>
      <c r="B157" s="37" t="s">
        <v>124</v>
      </c>
      <c r="C157" s="36">
        <f>C158+C159</f>
        <v>0</v>
      </c>
      <c r="D157" s="33">
        <v>0</v>
      </c>
      <c r="E157" s="4"/>
    </row>
    <row r="158" spans="1:5" ht="13.5" customHeight="1" x14ac:dyDescent="0.25">
      <c r="A158" s="35">
        <v>5311</v>
      </c>
      <c r="B158" s="4" t="s">
        <v>123</v>
      </c>
      <c r="C158" s="34">
        <v>0</v>
      </c>
      <c r="D158" s="33">
        <v>0</v>
      </c>
      <c r="E158" s="4"/>
    </row>
    <row r="159" spans="1:5" ht="13.5" customHeight="1" x14ac:dyDescent="0.25">
      <c r="A159" s="35">
        <v>5312</v>
      </c>
      <c r="B159" s="4" t="s">
        <v>122</v>
      </c>
      <c r="C159" s="34">
        <v>0</v>
      </c>
      <c r="D159" s="33">
        <v>0</v>
      </c>
      <c r="E159" s="4"/>
    </row>
    <row r="160" spans="1:5" ht="13.5" customHeight="1" x14ac:dyDescent="0.25">
      <c r="A160" s="38">
        <v>5320</v>
      </c>
      <c r="B160" s="37" t="s">
        <v>121</v>
      </c>
      <c r="C160" s="36">
        <f>SUM(C161:C162)</f>
        <v>0</v>
      </c>
      <c r="D160" s="33">
        <v>0</v>
      </c>
      <c r="E160" s="4"/>
    </row>
    <row r="161" spans="1:5" ht="13.5" customHeight="1" x14ac:dyDescent="0.25">
      <c r="A161" s="35">
        <v>5321</v>
      </c>
      <c r="B161" s="4" t="s">
        <v>120</v>
      </c>
      <c r="C161" s="34">
        <v>0</v>
      </c>
      <c r="D161" s="33">
        <v>0</v>
      </c>
      <c r="E161" s="4"/>
    </row>
    <row r="162" spans="1:5" ht="13.5" customHeight="1" x14ac:dyDescent="0.25">
      <c r="A162" s="35">
        <v>5322</v>
      </c>
      <c r="B162" s="4" t="s">
        <v>119</v>
      </c>
      <c r="C162" s="34">
        <v>0</v>
      </c>
      <c r="D162" s="33">
        <v>0</v>
      </c>
      <c r="E162" s="4"/>
    </row>
    <row r="163" spans="1:5" ht="13.5" customHeight="1" x14ac:dyDescent="0.25">
      <c r="A163" s="38">
        <v>5330</v>
      </c>
      <c r="B163" s="37" t="s">
        <v>118</v>
      </c>
      <c r="C163" s="36">
        <f>SUM(C164:C165)</f>
        <v>0</v>
      </c>
      <c r="D163" s="33">
        <v>0</v>
      </c>
      <c r="E163" s="4"/>
    </row>
    <row r="164" spans="1:5" ht="13.5" customHeight="1" x14ac:dyDescent="0.25">
      <c r="A164" s="35">
        <v>5331</v>
      </c>
      <c r="B164" s="4" t="s">
        <v>117</v>
      </c>
      <c r="C164" s="34">
        <v>0</v>
      </c>
      <c r="D164" s="33">
        <v>0</v>
      </c>
      <c r="E164" s="4"/>
    </row>
    <row r="165" spans="1:5" ht="13.5" customHeight="1" x14ac:dyDescent="0.25">
      <c r="A165" s="35">
        <v>5332</v>
      </c>
      <c r="B165" s="4" t="s">
        <v>116</v>
      </c>
      <c r="C165" s="34">
        <v>0</v>
      </c>
      <c r="D165" s="33">
        <v>0</v>
      </c>
      <c r="E165" s="4"/>
    </row>
    <row r="166" spans="1:5" ht="13.5" customHeight="1" x14ac:dyDescent="0.25">
      <c r="A166" s="38">
        <v>5400</v>
      </c>
      <c r="B166" s="37" t="s">
        <v>115</v>
      </c>
      <c r="C166" s="36">
        <f>C167+C170+C173+C176+C178</f>
        <v>0</v>
      </c>
      <c r="D166" s="33">
        <v>0</v>
      </c>
      <c r="E166" s="4"/>
    </row>
    <row r="167" spans="1:5" ht="13.5" customHeight="1" x14ac:dyDescent="0.25">
      <c r="A167" s="38">
        <v>5410</v>
      </c>
      <c r="B167" s="37" t="s">
        <v>114</v>
      </c>
      <c r="C167" s="36">
        <f>SUM(C168:C169)</f>
        <v>0</v>
      </c>
      <c r="D167" s="33">
        <v>0</v>
      </c>
      <c r="E167" s="4"/>
    </row>
    <row r="168" spans="1:5" ht="13.5" customHeight="1" x14ac:dyDescent="0.25">
      <c r="A168" s="35">
        <v>5411</v>
      </c>
      <c r="B168" s="4" t="s">
        <v>113</v>
      </c>
      <c r="C168" s="34">
        <v>0</v>
      </c>
      <c r="D168" s="33">
        <v>0</v>
      </c>
      <c r="E168" s="4"/>
    </row>
    <row r="169" spans="1:5" ht="13.5" customHeight="1" x14ac:dyDescent="0.25">
      <c r="A169" s="35">
        <v>5412</v>
      </c>
      <c r="B169" s="4" t="s">
        <v>112</v>
      </c>
      <c r="C169" s="34">
        <v>0</v>
      </c>
      <c r="D169" s="33">
        <v>0</v>
      </c>
      <c r="E169" s="4"/>
    </row>
    <row r="170" spans="1:5" ht="13.5" customHeight="1" x14ac:dyDescent="0.25">
      <c r="A170" s="38">
        <v>5420</v>
      </c>
      <c r="B170" s="37" t="s">
        <v>111</v>
      </c>
      <c r="C170" s="36">
        <f>SUM(C171:C172)</f>
        <v>0</v>
      </c>
      <c r="D170" s="33">
        <v>0</v>
      </c>
      <c r="E170" s="4"/>
    </row>
    <row r="171" spans="1:5" ht="13.5" customHeight="1" x14ac:dyDescent="0.25">
      <c r="A171" s="35">
        <v>5421</v>
      </c>
      <c r="B171" s="4" t="s">
        <v>110</v>
      </c>
      <c r="C171" s="34">
        <v>0</v>
      </c>
      <c r="D171" s="33">
        <v>0</v>
      </c>
      <c r="E171" s="4"/>
    </row>
    <row r="172" spans="1:5" ht="13.5" customHeight="1" x14ac:dyDescent="0.25">
      <c r="A172" s="35">
        <v>5422</v>
      </c>
      <c r="B172" s="4" t="s">
        <v>109</v>
      </c>
      <c r="C172" s="34">
        <v>0</v>
      </c>
      <c r="D172" s="33">
        <v>0</v>
      </c>
      <c r="E172" s="4"/>
    </row>
    <row r="173" spans="1:5" ht="13.5" customHeight="1" x14ac:dyDescent="0.25">
      <c r="A173" s="38">
        <v>5430</v>
      </c>
      <c r="B173" s="37" t="s">
        <v>108</v>
      </c>
      <c r="C173" s="36">
        <f>SUM(C174:C175)</f>
        <v>0</v>
      </c>
      <c r="D173" s="33">
        <v>0</v>
      </c>
      <c r="E173" s="4"/>
    </row>
    <row r="174" spans="1:5" ht="13.5" customHeight="1" x14ac:dyDescent="0.25">
      <c r="A174" s="35">
        <v>5431</v>
      </c>
      <c r="B174" s="4" t="s">
        <v>107</v>
      </c>
      <c r="C174" s="34">
        <v>0</v>
      </c>
      <c r="D174" s="33">
        <v>0</v>
      </c>
      <c r="E174" s="4"/>
    </row>
    <row r="175" spans="1:5" ht="13.5" customHeight="1" x14ac:dyDescent="0.25">
      <c r="A175" s="35">
        <v>5432</v>
      </c>
      <c r="B175" s="4" t="s">
        <v>106</v>
      </c>
      <c r="C175" s="34">
        <v>0</v>
      </c>
      <c r="D175" s="33">
        <v>0</v>
      </c>
      <c r="E175" s="4"/>
    </row>
    <row r="176" spans="1:5" ht="13.5" customHeight="1" x14ac:dyDescent="0.25">
      <c r="A176" s="38">
        <v>5440</v>
      </c>
      <c r="B176" s="37" t="s">
        <v>105</v>
      </c>
      <c r="C176" s="36">
        <f>SUM(C177)</f>
        <v>0</v>
      </c>
      <c r="D176" s="33">
        <v>0</v>
      </c>
      <c r="E176" s="4"/>
    </row>
    <row r="177" spans="1:5" ht="13.5" customHeight="1" x14ac:dyDescent="0.25">
      <c r="A177" s="35">
        <v>5441</v>
      </c>
      <c r="B177" s="4" t="s">
        <v>105</v>
      </c>
      <c r="C177" s="34">
        <v>0</v>
      </c>
      <c r="D177" s="33">
        <v>0</v>
      </c>
      <c r="E177" s="4"/>
    </row>
    <row r="178" spans="1:5" ht="13.5" customHeight="1" x14ac:dyDescent="0.25">
      <c r="A178" s="38">
        <v>5450</v>
      </c>
      <c r="B178" s="37" t="s">
        <v>104</v>
      </c>
      <c r="C178" s="36">
        <f>SUM(C179:C180)</f>
        <v>0</v>
      </c>
      <c r="D178" s="33">
        <v>0</v>
      </c>
      <c r="E178" s="4"/>
    </row>
    <row r="179" spans="1:5" ht="13.5" customHeight="1" x14ac:dyDescent="0.25">
      <c r="A179" s="35">
        <v>5451</v>
      </c>
      <c r="B179" s="4" t="s">
        <v>103</v>
      </c>
      <c r="C179" s="34">
        <v>0</v>
      </c>
      <c r="D179" s="33">
        <v>0</v>
      </c>
      <c r="E179" s="4"/>
    </row>
    <row r="180" spans="1:5" ht="13.5" customHeight="1" x14ac:dyDescent="0.25">
      <c r="A180" s="35">
        <v>5452</v>
      </c>
      <c r="B180" s="4" t="s">
        <v>102</v>
      </c>
      <c r="C180" s="34">
        <v>0</v>
      </c>
      <c r="D180" s="33">
        <v>0</v>
      </c>
      <c r="E180" s="4"/>
    </row>
    <row r="181" spans="1:5" ht="13.5" customHeight="1" x14ac:dyDescent="0.25">
      <c r="A181" s="38">
        <v>5500</v>
      </c>
      <c r="B181" s="37" t="s">
        <v>101</v>
      </c>
      <c r="C181" s="36">
        <f>C182+C191+C194+C200</f>
        <v>230770588</v>
      </c>
      <c r="D181" s="33">
        <v>5.2618339701702273E-2</v>
      </c>
      <c r="E181" s="4"/>
    </row>
    <row r="182" spans="1:5" ht="13.5" customHeight="1" x14ac:dyDescent="0.25">
      <c r="A182" s="38">
        <v>5510</v>
      </c>
      <c r="B182" s="37" t="s">
        <v>100</v>
      </c>
      <c r="C182" s="36">
        <f>SUM(C183:C190)</f>
        <v>227406011</v>
      </c>
      <c r="D182" s="33">
        <v>5.1851177572971488E-2</v>
      </c>
      <c r="E182" s="4"/>
    </row>
    <row r="183" spans="1:5" ht="13.5" customHeight="1" x14ac:dyDescent="0.25">
      <c r="A183" s="35">
        <v>5511</v>
      </c>
      <c r="B183" s="4" t="s">
        <v>99</v>
      </c>
      <c r="C183" s="34">
        <v>2369713</v>
      </c>
      <c r="D183" s="33">
        <v>5.4032173124913131E-4</v>
      </c>
      <c r="E183" s="4"/>
    </row>
    <row r="184" spans="1:5" ht="13.5" customHeight="1" x14ac:dyDescent="0.25">
      <c r="A184" s="35">
        <v>5512</v>
      </c>
      <c r="B184" s="4" t="s">
        <v>98</v>
      </c>
      <c r="C184" s="34">
        <v>0</v>
      </c>
      <c r="D184" s="33">
        <v>0</v>
      </c>
      <c r="E184" s="4"/>
    </row>
    <row r="185" spans="1:5" ht="13.5" customHeight="1" x14ac:dyDescent="0.25">
      <c r="A185" s="35">
        <v>5513</v>
      </c>
      <c r="B185" s="4" t="s">
        <v>97</v>
      </c>
      <c r="C185" s="34">
        <v>142646302</v>
      </c>
      <c r="D185" s="33">
        <v>3.2524992204932164E-2</v>
      </c>
      <c r="E185" s="4"/>
    </row>
    <row r="186" spans="1:5" ht="13.5" customHeight="1" x14ac:dyDescent="0.25">
      <c r="A186" s="35">
        <v>5514</v>
      </c>
      <c r="B186" s="4" t="s">
        <v>96</v>
      </c>
      <c r="C186" s="34">
        <v>0</v>
      </c>
      <c r="D186" s="33">
        <v>0</v>
      </c>
      <c r="E186" s="4"/>
    </row>
    <row r="187" spans="1:5" ht="13.5" customHeight="1" x14ac:dyDescent="0.25">
      <c r="A187" s="35">
        <v>5515</v>
      </c>
      <c r="B187" s="4" t="s">
        <v>95</v>
      </c>
      <c r="C187" s="34">
        <v>80151705</v>
      </c>
      <c r="D187" s="33">
        <v>1.8275507628210525E-2</v>
      </c>
      <c r="E187" s="4"/>
    </row>
    <row r="188" spans="1:5" ht="13.5" customHeight="1" x14ac:dyDescent="0.25">
      <c r="A188" s="35">
        <v>5516</v>
      </c>
      <c r="B188" s="4" t="s">
        <v>94</v>
      </c>
      <c r="C188" s="34">
        <v>0</v>
      </c>
      <c r="D188" s="33">
        <v>0</v>
      </c>
      <c r="E188" s="4"/>
    </row>
    <row r="189" spans="1:5" ht="13.5" customHeight="1" x14ac:dyDescent="0.25">
      <c r="A189" s="35">
        <v>5517</v>
      </c>
      <c r="B189" s="4" t="s">
        <v>93</v>
      </c>
      <c r="C189" s="34">
        <v>1800420</v>
      </c>
      <c r="D189" s="33">
        <v>4.105164006677437E-4</v>
      </c>
      <c r="E189" s="4"/>
    </row>
    <row r="190" spans="1:5" ht="13.5" customHeight="1" x14ac:dyDescent="0.25">
      <c r="A190" s="35">
        <v>5518</v>
      </c>
      <c r="B190" s="4" t="s">
        <v>92</v>
      </c>
      <c r="C190" s="34">
        <v>437871</v>
      </c>
      <c r="D190" s="33">
        <v>9.9839607911923658E-5</v>
      </c>
      <c r="E190" s="4"/>
    </row>
    <row r="191" spans="1:5" ht="13.5" customHeight="1" x14ac:dyDescent="0.25">
      <c r="A191" s="38">
        <v>5520</v>
      </c>
      <c r="B191" s="37" t="s">
        <v>91</v>
      </c>
      <c r="C191" s="36">
        <f>SUM(C192:C193)</f>
        <v>0</v>
      </c>
      <c r="D191" s="33">
        <v>0</v>
      </c>
      <c r="E191" s="4"/>
    </row>
    <row r="192" spans="1:5" ht="13.5" customHeight="1" x14ac:dyDescent="0.25">
      <c r="A192" s="35">
        <v>5521</v>
      </c>
      <c r="B192" s="4" t="s">
        <v>90</v>
      </c>
      <c r="C192" s="34">
        <v>0</v>
      </c>
      <c r="D192" s="33">
        <v>0</v>
      </c>
      <c r="E192" s="4"/>
    </row>
    <row r="193" spans="1:5" ht="13.5" customHeight="1" x14ac:dyDescent="0.25">
      <c r="A193" s="35">
        <v>5522</v>
      </c>
      <c r="B193" s="4" t="s">
        <v>89</v>
      </c>
      <c r="C193" s="34">
        <v>0</v>
      </c>
      <c r="D193" s="33">
        <v>0</v>
      </c>
      <c r="E193" s="4"/>
    </row>
    <row r="194" spans="1:5" ht="13.5" customHeight="1" x14ac:dyDescent="0.25">
      <c r="A194" s="38">
        <v>5530</v>
      </c>
      <c r="B194" s="37" t="s">
        <v>88</v>
      </c>
      <c r="C194" s="36">
        <f>SUM(C195:C199)</f>
        <v>0</v>
      </c>
      <c r="D194" s="33">
        <v>0</v>
      </c>
      <c r="E194" s="4"/>
    </row>
    <row r="195" spans="1:5" ht="13.5" customHeight="1" x14ac:dyDescent="0.25">
      <c r="A195" s="35">
        <v>5531</v>
      </c>
      <c r="B195" s="4" t="s">
        <v>87</v>
      </c>
      <c r="C195" s="34">
        <v>0</v>
      </c>
      <c r="D195" s="33">
        <v>0</v>
      </c>
      <c r="E195" s="4"/>
    </row>
    <row r="196" spans="1:5" ht="13.5" customHeight="1" x14ac:dyDescent="0.25">
      <c r="A196" s="35">
        <v>5532</v>
      </c>
      <c r="B196" s="4" t="s">
        <v>86</v>
      </c>
      <c r="C196" s="34">
        <v>0</v>
      </c>
      <c r="D196" s="33">
        <v>0</v>
      </c>
      <c r="E196" s="4"/>
    </row>
    <row r="197" spans="1:5" ht="13.5" customHeight="1" x14ac:dyDescent="0.25">
      <c r="A197" s="35">
        <v>5533</v>
      </c>
      <c r="B197" s="4" t="s">
        <v>85</v>
      </c>
      <c r="C197" s="34">
        <v>0</v>
      </c>
      <c r="D197" s="33">
        <v>0</v>
      </c>
      <c r="E197" s="4"/>
    </row>
    <row r="198" spans="1:5" ht="13.5" customHeight="1" x14ac:dyDescent="0.25">
      <c r="A198" s="35">
        <v>5534</v>
      </c>
      <c r="B198" s="4" t="s">
        <v>84</v>
      </c>
      <c r="C198" s="34">
        <v>0</v>
      </c>
      <c r="D198" s="33">
        <v>0</v>
      </c>
      <c r="E198" s="4"/>
    </row>
    <row r="199" spans="1:5" ht="13.5" customHeight="1" x14ac:dyDescent="0.25">
      <c r="A199" s="35">
        <v>5535</v>
      </c>
      <c r="B199" s="4" t="s">
        <v>83</v>
      </c>
      <c r="C199" s="34">
        <v>0</v>
      </c>
      <c r="D199" s="33">
        <v>0</v>
      </c>
      <c r="E199" s="4"/>
    </row>
    <row r="200" spans="1:5" ht="13.5" customHeight="1" x14ac:dyDescent="0.25">
      <c r="A200" s="38">
        <v>5590</v>
      </c>
      <c r="B200" s="37" t="s">
        <v>82</v>
      </c>
      <c r="C200" s="36">
        <f>SUM(C201:C209)</f>
        <v>3364577</v>
      </c>
      <c r="D200" s="33">
        <v>7.6716212873078227E-4</v>
      </c>
      <c r="E200" s="4"/>
    </row>
    <row r="201" spans="1:5" ht="13.5" customHeight="1" x14ac:dyDescent="0.25">
      <c r="A201" s="35">
        <v>5591</v>
      </c>
      <c r="B201" s="4" t="s">
        <v>81</v>
      </c>
      <c r="C201" s="34">
        <v>0</v>
      </c>
      <c r="D201" s="33">
        <v>0</v>
      </c>
      <c r="E201" s="4"/>
    </row>
    <row r="202" spans="1:5" ht="13.5" customHeight="1" x14ac:dyDescent="0.25">
      <c r="A202" s="35">
        <v>5592</v>
      </c>
      <c r="B202" s="4" t="s">
        <v>80</v>
      </c>
      <c r="C202" s="34">
        <v>0</v>
      </c>
      <c r="D202" s="33">
        <v>0</v>
      </c>
      <c r="E202" s="4"/>
    </row>
    <row r="203" spans="1:5" ht="13.5" customHeight="1" x14ac:dyDescent="0.25">
      <c r="A203" s="35">
        <v>5593</v>
      </c>
      <c r="B203" s="4" t="s">
        <v>79</v>
      </c>
      <c r="C203" s="34">
        <v>0</v>
      </c>
      <c r="D203" s="33">
        <v>0</v>
      </c>
      <c r="E203" s="4"/>
    </row>
    <row r="204" spans="1:5" ht="13.5" customHeight="1" x14ac:dyDescent="0.25">
      <c r="A204" s="35">
        <v>5594</v>
      </c>
      <c r="B204" s="4" t="s">
        <v>78</v>
      </c>
      <c r="C204" s="34">
        <v>3364511</v>
      </c>
      <c r="D204" s="33">
        <v>7.6714707997413434E-4</v>
      </c>
      <c r="E204" s="4"/>
    </row>
    <row r="205" spans="1:5" ht="13.5" customHeight="1" x14ac:dyDescent="0.25">
      <c r="A205" s="35">
        <v>5595</v>
      </c>
      <c r="B205" s="4" t="s">
        <v>77</v>
      </c>
      <c r="C205" s="34">
        <v>0</v>
      </c>
      <c r="D205" s="33">
        <v>0</v>
      </c>
      <c r="E205" s="4"/>
    </row>
    <row r="206" spans="1:5" ht="13.5" customHeight="1" x14ac:dyDescent="0.25">
      <c r="A206" s="35">
        <v>5596</v>
      </c>
      <c r="B206" s="4" t="s">
        <v>76</v>
      </c>
      <c r="C206" s="34">
        <v>0</v>
      </c>
      <c r="D206" s="33">
        <v>0</v>
      </c>
      <c r="E206" s="4"/>
    </row>
    <row r="207" spans="1:5" ht="13.5" customHeight="1" x14ac:dyDescent="0.25">
      <c r="A207" s="35">
        <v>5597</v>
      </c>
      <c r="B207" s="4" t="s">
        <v>75</v>
      </c>
      <c r="C207" s="34">
        <v>0</v>
      </c>
      <c r="D207" s="33">
        <v>0</v>
      </c>
      <c r="E207" s="4"/>
    </row>
    <row r="208" spans="1:5" ht="13.5" customHeight="1" x14ac:dyDescent="0.25">
      <c r="A208" s="35">
        <v>5598</v>
      </c>
      <c r="B208" s="4" t="s">
        <v>74</v>
      </c>
      <c r="C208" s="34">
        <v>0</v>
      </c>
      <c r="D208" s="33">
        <v>0</v>
      </c>
      <c r="E208" s="4"/>
    </row>
    <row r="209" spans="1:5" ht="13.5" customHeight="1" x14ac:dyDescent="0.25">
      <c r="A209" s="35">
        <v>5599</v>
      </c>
      <c r="B209" s="4" t="s">
        <v>73</v>
      </c>
      <c r="C209" s="34">
        <v>66</v>
      </c>
      <c r="D209" s="33">
        <v>1.5048756647932751E-8</v>
      </c>
      <c r="E209" s="4"/>
    </row>
    <row r="210" spans="1:5" ht="13.5" customHeight="1" x14ac:dyDescent="0.25">
      <c r="A210" s="38">
        <v>5600</v>
      </c>
      <c r="B210" s="37" t="s">
        <v>72</v>
      </c>
      <c r="C210" s="36">
        <f>C211</f>
        <v>0</v>
      </c>
      <c r="D210" s="33">
        <v>0</v>
      </c>
      <c r="E210" s="4"/>
    </row>
    <row r="211" spans="1:5" ht="13.5" customHeight="1" x14ac:dyDescent="0.25">
      <c r="A211" s="38">
        <v>5610</v>
      </c>
      <c r="B211" s="37" t="s">
        <v>71</v>
      </c>
      <c r="C211" s="36">
        <f>C212</f>
        <v>0</v>
      </c>
      <c r="D211" s="33">
        <v>0</v>
      </c>
      <c r="E211" s="4"/>
    </row>
    <row r="212" spans="1:5" ht="13.5" customHeight="1" x14ac:dyDescent="0.25">
      <c r="A212" s="35">
        <v>5611</v>
      </c>
      <c r="B212" s="4" t="s">
        <v>70</v>
      </c>
      <c r="C212" s="34">
        <v>0</v>
      </c>
      <c r="D212" s="33">
        <v>0</v>
      </c>
      <c r="E212" s="4"/>
    </row>
    <row r="213" spans="1:5" ht="13.5" customHeight="1" x14ac:dyDescent="0.25">
      <c r="A213" s="31"/>
      <c r="B213" s="31"/>
      <c r="C213" s="31"/>
      <c r="D213" s="32"/>
      <c r="E213" s="31"/>
    </row>
    <row r="214" spans="1:5" ht="13.5" customHeight="1" x14ac:dyDescent="0.25">
      <c r="A214" s="31"/>
      <c r="B214" s="31" t="s">
        <v>0</v>
      </c>
      <c r="C214" s="31"/>
      <c r="D214" s="32"/>
      <c r="E214" s="31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headerFooter>
    <oddFooter>&amp;RPágina &amp;[12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C31C-2F05-4421-AF32-934C3343CF08}">
  <sheetPr>
    <pageSetUpPr fitToPage="1"/>
  </sheetPr>
  <dimension ref="A1:J173"/>
  <sheetViews>
    <sheetView workbookViewId="0">
      <selection activeCell="F24" sqref="F24"/>
    </sheetView>
  </sheetViews>
  <sheetFormatPr baseColWidth="10" defaultColWidth="16.83203125" defaultRowHeight="15" customHeight="1" x14ac:dyDescent="0.25"/>
  <cols>
    <col min="1" max="1" width="11.6640625" style="1" customWidth="1"/>
    <col min="2" max="2" width="75.33203125" style="1" customWidth="1"/>
    <col min="3" max="3" width="19.1640625" style="1" customWidth="1"/>
    <col min="4" max="4" width="22.33203125" style="1" customWidth="1"/>
    <col min="5" max="5" width="28.6640625" style="1" customWidth="1"/>
    <col min="6" max="6" width="26.6640625" style="1" customWidth="1"/>
    <col min="7" max="8" width="19.6640625" style="1" customWidth="1"/>
    <col min="9" max="9" width="16.1640625" style="1" customWidth="1"/>
    <col min="10" max="10" width="27.83203125" style="1" customWidth="1"/>
    <col min="11" max="26" width="10.6640625" style="1" customWidth="1"/>
    <col min="27" max="16384" width="16.83203125" style="1"/>
  </cols>
  <sheetData>
    <row r="1" spans="1:8" ht="11.25" customHeight="1" x14ac:dyDescent="0.25">
      <c r="A1" s="22" t="str">
        <f>'Notas a los Edos Financieros'!A1</f>
        <v>Universidad de Guanajuato</v>
      </c>
      <c r="B1" s="50"/>
      <c r="C1" s="50"/>
      <c r="D1" s="50"/>
      <c r="E1" s="50"/>
      <c r="F1" s="50"/>
      <c r="G1" s="58" t="s">
        <v>68</v>
      </c>
      <c r="H1" s="52">
        <f>'Notas a los Edos Financieros'!D1</f>
        <v>2025</v>
      </c>
    </row>
    <row r="2" spans="1:8" ht="11.25" customHeight="1" x14ac:dyDescent="0.25">
      <c r="A2" s="22" t="s">
        <v>427</v>
      </c>
      <c r="B2" s="50"/>
      <c r="C2" s="50"/>
      <c r="D2" s="50"/>
      <c r="E2" s="50"/>
      <c r="F2" s="50"/>
      <c r="G2" s="58" t="s">
        <v>66</v>
      </c>
      <c r="H2" s="52" t="str">
        <f>'Notas a los Edos Financieros'!D2</f>
        <v>Anual</v>
      </c>
    </row>
    <row r="3" spans="1:8" ht="11.25" customHeight="1" x14ac:dyDescent="0.25">
      <c r="A3" s="22" t="str">
        <f>'Notas a los Edos Financieros'!A3</f>
        <v>Del 1 de Enero al 31 de Diciembre de 2025</v>
      </c>
      <c r="B3" s="50"/>
      <c r="C3" s="50"/>
      <c r="D3" s="50"/>
      <c r="E3" s="50"/>
      <c r="F3" s="50"/>
      <c r="G3" s="58" t="s">
        <v>63</v>
      </c>
      <c r="H3" s="52" t="str">
        <f>'Notas a los Edos Financieros'!D3</f>
        <v>Cuenta Pública</v>
      </c>
    </row>
    <row r="4" spans="1:8" ht="11.25" customHeight="1" x14ac:dyDescent="0.25">
      <c r="A4" s="51" t="s">
        <v>61</v>
      </c>
      <c r="B4" s="50"/>
      <c r="C4" s="50"/>
      <c r="D4" s="50"/>
      <c r="E4" s="50"/>
      <c r="F4" s="50"/>
      <c r="G4" s="58"/>
      <c r="H4" s="52"/>
    </row>
    <row r="5" spans="1:8" ht="9.75" customHeight="1" x14ac:dyDescent="0.25">
      <c r="A5" s="48" t="s">
        <v>265</v>
      </c>
      <c r="B5" s="42"/>
      <c r="C5" s="42"/>
      <c r="D5" s="42"/>
      <c r="E5" s="42"/>
      <c r="F5" s="42"/>
      <c r="G5" s="42"/>
      <c r="H5" s="42"/>
    </row>
    <row r="6" spans="1:8" ht="9.75" customHeight="1" x14ac:dyDescent="0.25">
      <c r="A6" s="31"/>
      <c r="B6" s="31"/>
      <c r="C6" s="31"/>
      <c r="D6" s="31"/>
      <c r="E6" s="31"/>
      <c r="F6" s="31"/>
      <c r="G6" s="31"/>
      <c r="H6" s="31"/>
    </row>
    <row r="7" spans="1:8" ht="12" customHeight="1" x14ac:dyDescent="0.25">
      <c r="A7" s="42" t="s">
        <v>426</v>
      </c>
      <c r="B7" s="42"/>
      <c r="C7" s="42"/>
      <c r="D7" s="42"/>
      <c r="E7" s="42"/>
      <c r="F7" s="42"/>
      <c r="G7" s="42"/>
      <c r="H7" s="42"/>
    </row>
    <row r="8" spans="1:8" ht="12" customHeight="1" x14ac:dyDescent="0.25">
      <c r="A8" s="41" t="s">
        <v>191</v>
      </c>
      <c r="B8" s="41" t="s">
        <v>190</v>
      </c>
      <c r="C8" s="41" t="s">
        <v>189</v>
      </c>
      <c r="D8" s="41" t="s">
        <v>392</v>
      </c>
      <c r="E8" s="41"/>
      <c r="F8" s="41"/>
      <c r="G8" s="41"/>
      <c r="H8" s="41"/>
    </row>
    <row r="9" spans="1:8" ht="12" customHeight="1" x14ac:dyDescent="0.25">
      <c r="A9" s="55">
        <v>1114</v>
      </c>
      <c r="B9" s="31" t="s">
        <v>425</v>
      </c>
      <c r="C9" s="54">
        <v>21195121</v>
      </c>
      <c r="D9" s="31"/>
      <c r="E9" s="31"/>
      <c r="F9" s="31"/>
      <c r="G9" s="31"/>
      <c r="H9" s="31"/>
    </row>
    <row r="10" spans="1:8" ht="12" customHeight="1" x14ac:dyDescent="0.25">
      <c r="A10" s="55">
        <v>1115</v>
      </c>
      <c r="B10" s="31" t="s">
        <v>424</v>
      </c>
      <c r="C10" s="54">
        <v>14781760</v>
      </c>
      <c r="D10" s="31"/>
      <c r="E10" s="31"/>
      <c r="F10" s="31"/>
      <c r="G10" s="31"/>
      <c r="H10" s="31"/>
    </row>
    <row r="11" spans="1:8" ht="12" customHeight="1" x14ac:dyDescent="0.25">
      <c r="A11" s="55">
        <v>1121</v>
      </c>
      <c r="B11" s="31" t="s">
        <v>423</v>
      </c>
      <c r="C11" s="54">
        <v>0</v>
      </c>
      <c r="D11" s="31"/>
      <c r="E11" s="31"/>
      <c r="F11" s="31"/>
      <c r="G11" s="31"/>
      <c r="H11" s="31"/>
    </row>
    <row r="12" spans="1:8" ht="12" customHeight="1" x14ac:dyDescent="0.25">
      <c r="A12" s="31"/>
      <c r="B12" s="31"/>
      <c r="C12" s="31"/>
      <c r="D12" s="31"/>
      <c r="E12" s="31"/>
      <c r="F12" s="31"/>
      <c r="G12" s="31"/>
      <c r="H12" s="31"/>
    </row>
    <row r="13" spans="1:8" ht="12" customHeight="1" x14ac:dyDescent="0.25">
      <c r="A13" s="42" t="s">
        <v>422</v>
      </c>
      <c r="B13" s="42"/>
      <c r="C13" s="42"/>
      <c r="D13" s="42"/>
      <c r="E13" s="42"/>
      <c r="F13" s="42"/>
      <c r="G13" s="42"/>
      <c r="H13" s="42"/>
    </row>
    <row r="14" spans="1:8" ht="12" customHeight="1" x14ac:dyDescent="0.25">
      <c r="A14" s="41" t="s">
        <v>191</v>
      </c>
      <c r="B14" s="41" t="s">
        <v>190</v>
      </c>
      <c r="C14" s="41" t="s">
        <v>189</v>
      </c>
      <c r="D14" s="41">
        <f>H1-1</f>
        <v>2024</v>
      </c>
      <c r="E14" s="41">
        <f>D14-1</f>
        <v>2023</v>
      </c>
      <c r="F14" s="41">
        <f>E14-1</f>
        <v>2022</v>
      </c>
      <c r="G14" s="41">
        <f>F14-1</f>
        <v>2021</v>
      </c>
      <c r="H14" s="41" t="s">
        <v>421</v>
      </c>
    </row>
    <row r="15" spans="1:8" ht="12" customHeight="1" x14ac:dyDescent="0.25">
      <c r="A15" s="55">
        <v>1122</v>
      </c>
      <c r="B15" s="31" t="s">
        <v>420</v>
      </c>
      <c r="C15" s="54">
        <v>162920538</v>
      </c>
      <c r="D15" s="54">
        <v>153053301</v>
      </c>
      <c r="E15" s="54">
        <v>135074152</v>
      </c>
      <c r="F15" s="54">
        <v>120699941</v>
      </c>
      <c r="G15" s="54">
        <v>106894056</v>
      </c>
      <c r="H15" s="31"/>
    </row>
    <row r="16" spans="1:8" ht="12" customHeight="1" x14ac:dyDescent="0.25">
      <c r="A16" s="55">
        <v>1124</v>
      </c>
      <c r="B16" s="31" t="s">
        <v>419</v>
      </c>
      <c r="C16" s="54">
        <v>743</v>
      </c>
      <c r="D16" s="54">
        <v>0</v>
      </c>
      <c r="E16" s="54">
        <v>0</v>
      </c>
      <c r="F16" s="54">
        <v>0</v>
      </c>
      <c r="G16" s="54">
        <v>0</v>
      </c>
      <c r="H16" s="31"/>
    </row>
    <row r="17" spans="1:8" ht="12" customHeight="1" x14ac:dyDescent="0.25"/>
    <row r="18" spans="1:8" ht="12" customHeight="1" x14ac:dyDescent="0.25">
      <c r="A18" s="42" t="s">
        <v>418</v>
      </c>
      <c r="B18" s="42"/>
      <c r="C18" s="42"/>
      <c r="D18" s="42"/>
      <c r="E18" s="42"/>
      <c r="F18" s="42"/>
      <c r="G18" s="42"/>
      <c r="H18" s="42"/>
    </row>
    <row r="19" spans="1:8" ht="12" customHeight="1" x14ac:dyDescent="0.25">
      <c r="A19" s="41" t="s">
        <v>191</v>
      </c>
      <c r="B19" s="41" t="s">
        <v>190</v>
      </c>
      <c r="C19" s="41" t="s">
        <v>189</v>
      </c>
      <c r="D19" s="41" t="s">
        <v>326</v>
      </c>
      <c r="E19" s="41" t="s">
        <v>325</v>
      </c>
      <c r="F19" s="41" t="s">
        <v>324</v>
      </c>
      <c r="G19" s="41" t="s">
        <v>417</v>
      </c>
      <c r="H19" s="41" t="s">
        <v>271</v>
      </c>
    </row>
    <row r="20" spans="1:8" ht="12" customHeight="1" x14ac:dyDescent="0.25">
      <c r="A20" s="55">
        <v>1123</v>
      </c>
      <c r="B20" s="31" t="s">
        <v>416</v>
      </c>
      <c r="C20" s="54">
        <v>5894992</v>
      </c>
      <c r="D20" s="54">
        <v>5894992</v>
      </c>
      <c r="E20" s="54">
        <v>0</v>
      </c>
      <c r="F20" s="54">
        <v>0</v>
      </c>
      <c r="G20" s="54">
        <v>0</v>
      </c>
      <c r="H20" s="31"/>
    </row>
    <row r="21" spans="1:8" ht="12" customHeight="1" x14ac:dyDescent="0.25">
      <c r="A21" s="55">
        <v>1125</v>
      </c>
      <c r="B21" s="31" t="s">
        <v>415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31"/>
    </row>
    <row r="22" spans="1:8" ht="12" customHeight="1" x14ac:dyDescent="0.25">
      <c r="A22" s="35">
        <v>1126</v>
      </c>
      <c r="B22" s="4" t="s">
        <v>414</v>
      </c>
      <c r="C22" s="54">
        <v>11865957</v>
      </c>
      <c r="D22" s="54">
        <v>11865957</v>
      </c>
      <c r="E22" s="54">
        <v>0</v>
      </c>
      <c r="F22" s="54">
        <v>0</v>
      </c>
      <c r="G22" s="54">
        <v>0</v>
      </c>
      <c r="H22" s="31"/>
    </row>
    <row r="23" spans="1:8" ht="12" customHeight="1" x14ac:dyDescent="0.25">
      <c r="A23" s="35">
        <v>1129</v>
      </c>
      <c r="B23" s="4" t="s">
        <v>413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31"/>
    </row>
    <row r="24" spans="1:8" ht="12" customHeight="1" x14ac:dyDescent="0.25">
      <c r="A24" s="55">
        <v>1131</v>
      </c>
      <c r="B24" s="31" t="s">
        <v>412</v>
      </c>
      <c r="C24" s="54">
        <v>385208</v>
      </c>
      <c r="D24" s="54">
        <v>385208</v>
      </c>
      <c r="E24" s="54">
        <v>0</v>
      </c>
      <c r="F24" s="54">
        <v>0</v>
      </c>
      <c r="G24" s="54">
        <v>0</v>
      </c>
      <c r="H24" s="31"/>
    </row>
    <row r="25" spans="1:8" ht="12" customHeight="1" x14ac:dyDescent="0.25">
      <c r="A25" s="55">
        <v>1132</v>
      </c>
      <c r="B25" s="31" t="s">
        <v>411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31"/>
    </row>
    <row r="26" spans="1:8" ht="12" customHeight="1" x14ac:dyDescent="0.25">
      <c r="A26" s="55">
        <v>1133</v>
      </c>
      <c r="B26" s="31" t="s">
        <v>410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31"/>
    </row>
    <row r="27" spans="1:8" ht="12" customHeight="1" x14ac:dyDescent="0.25">
      <c r="A27" s="55">
        <v>1134</v>
      </c>
      <c r="B27" s="31" t="s">
        <v>409</v>
      </c>
      <c r="C27" s="54">
        <v>33579025</v>
      </c>
      <c r="D27" s="54">
        <v>33579025</v>
      </c>
      <c r="E27" s="54">
        <v>0</v>
      </c>
      <c r="F27" s="54">
        <v>0</v>
      </c>
      <c r="G27" s="54">
        <v>0</v>
      </c>
      <c r="H27" s="31"/>
    </row>
    <row r="28" spans="1:8" ht="12" customHeight="1" x14ac:dyDescent="0.25">
      <c r="A28" s="55">
        <v>1139</v>
      </c>
      <c r="B28" s="31" t="s">
        <v>408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31"/>
    </row>
    <row r="29" spans="1:8" ht="12" customHeight="1" x14ac:dyDescent="0.25">
      <c r="A29" s="31"/>
      <c r="B29" s="31"/>
      <c r="C29" s="31"/>
      <c r="D29" s="31"/>
      <c r="E29" s="31"/>
      <c r="F29" s="31"/>
      <c r="G29" s="31"/>
      <c r="H29" s="31"/>
    </row>
    <row r="30" spans="1:8" ht="12" customHeight="1" x14ac:dyDescent="0.25">
      <c r="A30" s="42" t="s">
        <v>407</v>
      </c>
      <c r="B30" s="42"/>
      <c r="C30" s="42"/>
      <c r="D30" s="42"/>
      <c r="E30" s="42"/>
      <c r="F30" s="42"/>
      <c r="G30" s="42"/>
      <c r="H30" s="42"/>
    </row>
    <row r="31" spans="1:8" ht="12" customHeight="1" x14ac:dyDescent="0.25">
      <c r="A31" s="41" t="s">
        <v>191</v>
      </c>
      <c r="B31" s="41" t="s">
        <v>190</v>
      </c>
      <c r="C31" s="41" t="s">
        <v>189</v>
      </c>
      <c r="D31" s="41" t="s">
        <v>406</v>
      </c>
      <c r="E31" s="41" t="s">
        <v>398</v>
      </c>
      <c r="F31" s="41" t="s">
        <v>396</v>
      </c>
      <c r="G31" s="41"/>
      <c r="H31" s="41"/>
    </row>
    <row r="32" spans="1:8" ht="12" customHeight="1" x14ac:dyDescent="0.25">
      <c r="A32" s="55">
        <v>1140</v>
      </c>
      <c r="B32" s="31" t="s">
        <v>405</v>
      </c>
      <c r="C32" s="54">
        <v>0</v>
      </c>
      <c r="D32" s="31"/>
      <c r="E32" s="31"/>
      <c r="F32" s="31"/>
      <c r="G32" s="31"/>
      <c r="H32" s="31"/>
    </row>
    <row r="33" spans="1:6" ht="12" customHeight="1" x14ac:dyDescent="0.25">
      <c r="A33" s="55">
        <v>1141</v>
      </c>
      <c r="B33" s="31" t="s">
        <v>404</v>
      </c>
      <c r="C33" s="54">
        <v>0</v>
      </c>
      <c r="D33" s="31"/>
      <c r="E33" s="31"/>
      <c r="F33" s="31"/>
    </row>
    <row r="34" spans="1:6" ht="12" customHeight="1" x14ac:dyDescent="0.25">
      <c r="A34" s="55">
        <v>1142</v>
      </c>
      <c r="B34" s="31" t="s">
        <v>403</v>
      </c>
      <c r="C34" s="54">
        <v>0</v>
      </c>
      <c r="D34" s="31"/>
      <c r="E34" s="31"/>
      <c r="F34" s="31"/>
    </row>
    <row r="35" spans="1:6" ht="12" customHeight="1" x14ac:dyDescent="0.25">
      <c r="A35" s="55">
        <v>1143</v>
      </c>
      <c r="B35" s="31" t="s">
        <v>402</v>
      </c>
      <c r="C35" s="54">
        <v>0</v>
      </c>
      <c r="D35" s="31"/>
      <c r="E35" s="31"/>
      <c r="F35" s="31"/>
    </row>
    <row r="36" spans="1:6" ht="12" customHeight="1" x14ac:dyDescent="0.25">
      <c r="A36" s="55">
        <v>1144</v>
      </c>
      <c r="B36" s="31" t="s">
        <v>401</v>
      </c>
      <c r="C36" s="54">
        <v>0</v>
      </c>
      <c r="D36" s="31"/>
      <c r="E36" s="31"/>
      <c r="F36" s="31"/>
    </row>
    <row r="37" spans="1:6" ht="12" customHeight="1" x14ac:dyDescent="0.25">
      <c r="A37" s="55">
        <v>1145</v>
      </c>
      <c r="B37" s="31" t="s">
        <v>400</v>
      </c>
      <c r="C37" s="54">
        <v>0</v>
      </c>
      <c r="D37" s="31"/>
      <c r="E37" s="31"/>
      <c r="F37" s="31"/>
    </row>
    <row r="38" spans="1:6" ht="12" customHeight="1" x14ac:dyDescent="0.25">
      <c r="A38" s="31"/>
      <c r="B38" s="31"/>
      <c r="C38" s="31"/>
      <c r="D38" s="31"/>
      <c r="E38" s="31"/>
      <c r="F38" s="31"/>
    </row>
    <row r="39" spans="1:6" ht="12" customHeight="1" x14ac:dyDescent="0.25">
      <c r="A39" s="42" t="s">
        <v>399</v>
      </c>
      <c r="B39" s="42"/>
      <c r="C39" s="42"/>
      <c r="D39" s="42"/>
      <c r="E39" s="42"/>
      <c r="F39" s="42"/>
    </row>
    <row r="40" spans="1:6" ht="12" customHeight="1" x14ac:dyDescent="0.25">
      <c r="A40" s="41" t="s">
        <v>191</v>
      </c>
      <c r="B40" s="41" t="s">
        <v>190</v>
      </c>
      <c r="C40" s="41" t="s">
        <v>189</v>
      </c>
      <c r="D40" s="41" t="s">
        <v>398</v>
      </c>
      <c r="E40" s="41" t="s">
        <v>397</v>
      </c>
      <c r="F40" s="41" t="s">
        <v>396</v>
      </c>
    </row>
    <row r="41" spans="1:6" ht="12" customHeight="1" x14ac:dyDescent="0.25">
      <c r="A41" s="55">
        <v>1150</v>
      </c>
      <c r="B41" s="31" t="s">
        <v>395</v>
      </c>
      <c r="C41" s="54">
        <v>0</v>
      </c>
      <c r="D41" s="31"/>
      <c r="E41" s="31"/>
      <c r="F41" s="31"/>
    </row>
    <row r="42" spans="1:6" ht="12" customHeight="1" x14ac:dyDescent="0.25">
      <c r="A42" s="55">
        <v>1151</v>
      </c>
      <c r="B42" s="31" t="s">
        <v>394</v>
      </c>
      <c r="C42" s="54">
        <v>0</v>
      </c>
      <c r="D42" s="31"/>
      <c r="E42" s="31"/>
      <c r="F42" s="31"/>
    </row>
    <row r="43" spans="1:6" ht="12" customHeight="1" x14ac:dyDescent="0.25">
      <c r="A43" s="31"/>
      <c r="B43" s="31"/>
      <c r="C43" s="31"/>
      <c r="D43" s="31"/>
      <c r="E43" s="31"/>
      <c r="F43" s="31"/>
    </row>
    <row r="44" spans="1:6" ht="12" customHeight="1" x14ac:dyDescent="0.25">
      <c r="A44" s="42" t="s">
        <v>393</v>
      </c>
      <c r="B44" s="42"/>
      <c r="C44" s="42"/>
      <c r="D44" s="42"/>
      <c r="E44" s="42"/>
      <c r="F44" s="42"/>
    </row>
    <row r="45" spans="1:6" ht="12" customHeight="1" x14ac:dyDescent="0.25">
      <c r="A45" s="41" t="s">
        <v>191</v>
      </c>
      <c r="B45" s="41" t="s">
        <v>190</v>
      </c>
      <c r="C45" s="41" t="s">
        <v>189</v>
      </c>
      <c r="D45" s="41" t="s">
        <v>392</v>
      </c>
      <c r="E45" s="41" t="s">
        <v>271</v>
      </c>
      <c r="F45" s="41"/>
    </row>
    <row r="46" spans="1:6" ht="12" customHeight="1" x14ac:dyDescent="0.25">
      <c r="A46" s="55">
        <v>1213</v>
      </c>
      <c r="B46" s="31" t="s">
        <v>391</v>
      </c>
      <c r="C46" s="54">
        <v>1142165555</v>
      </c>
      <c r="D46" s="31"/>
      <c r="E46" s="31"/>
      <c r="F46" s="31"/>
    </row>
    <row r="47" spans="1:6" ht="12" customHeight="1" x14ac:dyDescent="0.25">
      <c r="A47" s="31"/>
      <c r="B47" s="31"/>
      <c r="C47" s="31"/>
      <c r="D47" s="31"/>
      <c r="E47" s="31"/>
      <c r="F47" s="31"/>
    </row>
    <row r="48" spans="1:6" ht="12" customHeight="1" x14ac:dyDescent="0.25">
      <c r="A48" s="42" t="s">
        <v>390</v>
      </c>
      <c r="B48" s="42"/>
      <c r="C48" s="42"/>
      <c r="D48" s="42"/>
      <c r="E48" s="42"/>
      <c r="F48" s="42"/>
    </row>
    <row r="49" spans="1:10" ht="12" customHeight="1" x14ac:dyDescent="0.25">
      <c r="A49" s="41" t="s">
        <v>191</v>
      </c>
      <c r="B49" s="41" t="s">
        <v>190</v>
      </c>
      <c r="C49" s="41" t="s">
        <v>189</v>
      </c>
      <c r="D49" s="41"/>
      <c r="E49" s="41"/>
      <c r="F49" s="41"/>
      <c r="G49" s="41"/>
      <c r="H49" s="41"/>
      <c r="I49" s="31"/>
      <c r="J49" s="31"/>
    </row>
    <row r="50" spans="1:10" ht="12" customHeight="1" x14ac:dyDescent="0.25">
      <c r="A50" s="55">
        <v>1211</v>
      </c>
      <c r="B50" s="31" t="s">
        <v>389</v>
      </c>
      <c r="C50" s="54">
        <v>0</v>
      </c>
      <c r="D50" s="31"/>
      <c r="E50" s="31"/>
      <c r="F50" s="31"/>
      <c r="G50" s="31"/>
      <c r="H50" s="31"/>
      <c r="I50" s="31"/>
      <c r="J50" s="31"/>
    </row>
    <row r="51" spans="1:10" ht="12" customHeight="1" x14ac:dyDescent="0.25">
      <c r="A51" s="55">
        <v>1212</v>
      </c>
      <c r="B51" s="31" t="s">
        <v>388</v>
      </c>
      <c r="C51" s="54">
        <v>0</v>
      </c>
      <c r="D51" s="31"/>
      <c r="E51" s="31"/>
      <c r="F51" s="31"/>
      <c r="G51" s="31"/>
      <c r="H51" s="31"/>
      <c r="I51" s="31"/>
      <c r="J51" s="31"/>
    </row>
    <row r="52" spans="1:10" ht="12" customHeight="1" x14ac:dyDescent="0.25">
      <c r="A52" s="55">
        <v>1214</v>
      </c>
      <c r="B52" s="31" t="s">
        <v>387</v>
      </c>
      <c r="C52" s="54">
        <v>45830321</v>
      </c>
      <c r="D52" s="31"/>
      <c r="E52" s="31"/>
      <c r="F52" s="31"/>
      <c r="G52" s="31"/>
      <c r="H52" s="31"/>
      <c r="I52" s="31"/>
      <c r="J52" s="31"/>
    </row>
    <row r="53" spans="1:10" ht="12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ht="12" customHeight="1" x14ac:dyDescent="0.25">
      <c r="A54" s="42" t="s">
        <v>386</v>
      </c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2" customHeight="1" x14ac:dyDescent="0.25">
      <c r="A55" s="41" t="s">
        <v>191</v>
      </c>
      <c r="B55" s="41" t="s">
        <v>190</v>
      </c>
      <c r="C55" s="41" t="s">
        <v>189</v>
      </c>
      <c r="D55" s="41" t="s">
        <v>385</v>
      </c>
      <c r="E55" s="41" t="s">
        <v>384</v>
      </c>
      <c r="F55" s="41" t="s">
        <v>383</v>
      </c>
      <c r="G55" s="41" t="s">
        <v>382</v>
      </c>
      <c r="H55" s="41" t="s">
        <v>341</v>
      </c>
      <c r="I55" s="41" t="s">
        <v>381</v>
      </c>
      <c r="J55" s="41" t="s">
        <v>380</v>
      </c>
    </row>
    <row r="56" spans="1:10" ht="12" customHeight="1" x14ac:dyDescent="0.25">
      <c r="A56" s="55">
        <v>1230</v>
      </c>
      <c r="B56" s="31" t="s">
        <v>379</v>
      </c>
      <c r="C56" s="54">
        <f>SUM(C57:C63)</f>
        <v>6509633708</v>
      </c>
      <c r="D56" s="54">
        <f>SUM(D57:D63)</f>
        <v>142646302</v>
      </c>
      <c r="E56" s="54">
        <f>SUM(E57:E63)</f>
        <v>-1362504568</v>
      </c>
      <c r="F56" s="31"/>
      <c r="G56" s="31"/>
      <c r="H56" s="31"/>
      <c r="I56" s="31"/>
      <c r="J56" s="31"/>
    </row>
    <row r="57" spans="1:10" ht="12" customHeight="1" x14ac:dyDescent="0.25">
      <c r="A57" s="55">
        <v>1231</v>
      </c>
      <c r="B57" s="31" t="s">
        <v>378</v>
      </c>
      <c r="C57" s="54">
        <v>2208147287</v>
      </c>
      <c r="D57" s="57"/>
      <c r="E57" s="57"/>
      <c r="F57" s="31"/>
      <c r="G57" s="31"/>
      <c r="H57" s="31"/>
      <c r="I57" s="31"/>
      <c r="J57" s="31"/>
    </row>
    <row r="58" spans="1:10" ht="12" customHeight="1" x14ac:dyDescent="0.25">
      <c r="A58" s="55">
        <v>1232</v>
      </c>
      <c r="B58" s="31" t="s">
        <v>377</v>
      </c>
      <c r="C58" s="54">
        <v>14914551</v>
      </c>
      <c r="D58" s="54">
        <v>298291</v>
      </c>
      <c r="E58" s="54">
        <v>-2633119</v>
      </c>
      <c r="F58" s="31" t="s">
        <v>350</v>
      </c>
      <c r="G58" s="31">
        <v>2</v>
      </c>
      <c r="H58" s="31"/>
      <c r="I58" s="31"/>
      <c r="J58" s="31"/>
    </row>
    <row r="59" spans="1:10" ht="12" customHeight="1" x14ac:dyDescent="0.25">
      <c r="A59" s="55">
        <v>1233</v>
      </c>
      <c r="B59" s="31" t="s">
        <v>376</v>
      </c>
      <c r="C59" s="54">
        <v>4207808481</v>
      </c>
      <c r="D59" s="54">
        <v>142348011</v>
      </c>
      <c r="E59" s="54">
        <v>-1359871449</v>
      </c>
      <c r="F59" s="31" t="s">
        <v>350</v>
      </c>
      <c r="G59" s="31">
        <v>3.3</v>
      </c>
      <c r="H59" s="31"/>
      <c r="I59" s="31"/>
      <c r="J59" s="31"/>
    </row>
    <row r="60" spans="1:10" ht="12" customHeight="1" x14ac:dyDescent="0.25">
      <c r="A60" s="55">
        <v>1234</v>
      </c>
      <c r="B60" s="31" t="s">
        <v>375</v>
      </c>
      <c r="C60" s="54">
        <v>0</v>
      </c>
      <c r="D60" s="54">
        <v>0</v>
      </c>
      <c r="E60" s="54">
        <v>0</v>
      </c>
      <c r="F60" s="31" t="s">
        <v>350</v>
      </c>
      <c r="G60" s="31">
        <v>4</v>
      </c>
      <c r="H60" s="31"/>
      <c r="I60" s="31"/>
      <c r="J60" s="31"/>
    </row>
    <row r="61" spans="1:10" ht="12" customHeight="1" x14ac:dyDescent="0.25">
      <c r="A61" s="55">
        <v>1235</v>
      </c>
      <c r="B61" s="31" t="s">
        <v>374</v>
      </c>
      <c r="C61" s="54">
        <v>0</v>
      </c>
      <c r="D61" s="54">
        <v>0</v>
      </c>
      <c r="E61" s="54">
        <v>0</v>
      </c>
      <c r="F61" s="31"/>
      <c r="G61" s="31"/>
      <c r="H61" s="31"/>
      <c r="I61" s="31"/>
      <c r="J61" s="31"/>
    </row>
    <row r="62" spans="1:10" ht="12" customHeight="1" x14ac:dyDescent="0.25">
      <c r="A62" s="55">
        <v>1236</v>
      </c>
      <c r="B62" s="31" t="s">
        <v>373</v>
      </c>
      <c r="C62" s="54">
        <v>78763389</v>
      </c>
      <c r="D62" s="54">
        <v>0</v>
      </c>
      <c r="E62" s="54">
        <v>0</v>
      </c>
      <c r="F62" s="31"/>
      <c r="G62" s="31"/>
      <c r="H62" s="31"/>
      <c r="I62" s="31"/>
      <c r="J62" s="31"/>
    </row>
    <row r="63" spans="1:10" ht="12" customHeight="1" x14ac:dyDescent="0.25">
      <c r="A63" s="55">
        <v>1239</v>
      </c>
      <c r="B63" s="31" t="s">
        <v>372</v>
      </c>
      <c r="C63" s="54">
        <v>0</v>
      </c>
      <c r="D63" s="54">
        <v>0</v>
      </c>
      <c r="E63" s="54">
        <v>0</v>
      </c>
      <c r="F63" s="31"/>
      <c r="G63" s="31"/>
      <c r="H63" s="31"/>
      <c r="I63" s="31"/>
      <c r="J63" s="31"/>
    </row>
    <row r="64" spans="1:10" ht="12" customHeight="1" x14ac:dyDescent="0.25">
      <c r="A64" s="55">
        <v>1240</v>
      </c>
      <c r="B64" s="31" t="s">
        <v>371</v>
      </c>
      <c r="C64" s="54">
        <f>SUM(C65:C72)</f>
        <v>2325690006</v>
      </c>
      <c r="D64" s="54">
        <f>SUM(D65:D72)</f>
        <v>80151704</v>
      </c>
      <c r="E64" s="54">
        <f>SUM(E65:E72)</f>
        <v>-2126474907</v>
      </c>
      <c r="F64" s="31"/>
      <c r="G64" s="31"/>
      <c r="H64" s="31"/>
      <c r="I64" s="31"/>
      <c r="J64" s="31"/>
    </row>
    <row r="65" spans="1:10" ht="12" customHeight="1" x14ac:dyDescent="0.25">
      <c r="A65" s="55">
        <v>1241</v>
      </c>
      <c r="B65" s="31" t="s">
        <v>370</v>
      </c>
      <c r="C65" s="54">
        <v>1088797075</v>
      </c>
      <c r="D65" s="54">
        <v>44557963</v>
      </c>
      <c r="E65" s="54">
        <v>-981508343</v>
      </c>
      <c r="F65" s="31" t="s">
        <v>350</v>
      </c>
      <c r="G65" s="31" t="s">
        <v>368</v>
      </c>
      <c r="H65" s="31"/>
      <c r="I65" s="31"/>
      <c r="J65" s="31"/>
    </row>
    <row r="66" spans="1:10" ht="12" customHeight="1" x14ac:dyDescent="0.25">
      <c r="A66" s="55">
        <v>1242</v>
      </c>
      <c r="B66" s="31" t="s">
        <v>369</v>
      </c>
      <c r="C66" s="54">
        <v>218058873</v>
      </c>
      <c r="D66" s="54">
        <v>6789927</v>
      </c>
      <c r="E66" s="54">
        <v>-205090004</v>
      </c>
      <c r="F66" s="31" t="s">
        <v>350</v>
      </c>
      <c r="G66" s="31" t="s">
        <v>368</v>
      </c>
      <c r="H66" s="31"/>
      <c r="I66" s="31"/>
      <c r="J66" s="31"/>
    </row>
    <row r="67" spans="1:10" ht="12" customHeight="1" x14ac:dyDescent="0.25">
      <c r="A67" s="55">
        <v>1243</v>
      </c>
      <c r="B67" s="31" t="s">
        <v>367</v>
      </c>
      <c r="C67" s="54">
        <v>608789001</v>
      </c>
      <c r="D67" s="54">
        <v>14972114</v>
      </c>
      <c r="E67" s="54">
        <v>-579034941</v>
      </c>
      <c r="F67" s="31" t="s">
        <v>350</v>
      </c>
      <c r="G67" s="31">
        <v>20</v>
      </c>
      <c r="H67" s="31"/>
      <c r="I67" s="31"/>
      <c r="J67" s="31"/>
    </row>
    <row r="68" spans="1:10" ht="12" customHeight="1" x14ac:dyDescent="0.25">
      <c r="A68" s="55">
        <v>1244</v>
      </c>
      <c r="B68" s="31" t="s">
        <v>366</v>
      </c>
      <c r="C68" s="54">
        <v>127882514</v>
      </c>
      <c r="D68" s="54">
        <v>813350</v>
      </c>
      <c r="E68" s="54">
        <v>-126367666</v>
      </c>
      <c r="F68" s="31" t="s">
        <v>350</v>
      </c>
      <c r="G68" s="31">
        <v>20</v>
      </c>
      <c r="H68" s="31"/>
      <c r="I68" s="31"/>
      <c r="J68" s="31"/>
    </row>
    <row r="69" spans="1:10" ht="12" customHeight="1" x14ac:dyDescent="0.25">
      <c r="A69" s="55">
        <v>1245</v>
      </c>
      <c r="B69" s="31" t="s">
        <v>365</v>
      </c>
      <c r="C69" s="54">
        <v>0</v>
      </c>
      <c r="D69" s="54">
        <v>0</v>
      </c>
      <c r="E69" s="54">
        <v>0</v>
      </c>
      <c r="F69" s="31"/>
      <c r="G69" s="31"/>
      <c r="H69" s="31"/>
      <c r="I69" s="31"/>
      <c r="J69" s="31"/>
    </row>
    <row r="70" spans="1:10" ht="12" customHeight="1" x14ac:dyDescent="0.25">
      <c r="A70" s="55">
        <v>1246</v>
      </c>
      <c r="B70" s="31" t="s">
        <v>364</v>
      </c>
      <c r="C70" s="54">
        <v>281502803</v>
      </c>
      <c r="D70" s="54">
        <v>13018350</v>
      </c>
      <c r="E70" s="54">
        <v>-234367816</v>
      </c>
      <c r="F70" s="31" t="s">
        <v>350</v>
      </c>
      <c r="G70" s="31">
        <v>10</v>
      </c>
      <c r="H70" s="31"/>
      <c r="I70" s="31"/>
      <c r="J70" s="31"/>
    </row>
    <row r="71" spans="1:10" ht="12" customHeight="1" x14ac:dyDescent="0.25">
      <c r="A71" s="55">
        <v>1247</v>
      </c>
      <c r="B71" s="31" t="s">
        <v>363</v>
      </c>
      <c r="C71" s="54">
        <v>553600</v>
      </c>
      <c r="D71" s="54">
        <v>0</v>
      </c>
      <c r="E71" s="54">
        <v>0</v>
      </c>
      <c r="F71" s="31" t="s">
        <v>350</v>
      </c>
      <c r="G71" s="31"/>
      <c r="H71" s="31"/>
      <c r="I71" s="31"/>
      <c r="J71" s="31"/>
    </row>
    <row r="72" spans="1:10" ht="12" customHeight="1" x14ac:dyDescent="0.25">
      <c r="A72" s="55">
        <v>1248</v>
      </c>
      <c r="B72" s="31" t="s">
        <v>362</v>
      </c>
      <c r="C72" s="54">
        <v>106140</v>
      </c>
      <c r="D72" s="54">
        <v>0</v>
      </c>
      <c r="E72" s="54">
        <v>-106137</v>
      </c>
      <c r="F72" s="31" t="s">
        <v>350</v>
      </c>
      <c r="G72" s="31">
        <v>20</v>
      </c>
      <c r="H72" s="31"/>
      <c r="I72" s="31"/>
      <c r="J72" s="31"/>
    </row>
    <row r="73" spans="1:10" ht="12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</row>
    <row r="74" spans="1:10" ht="12" customHeight="1" x14ac:dyDescent="0.25">
      <c r="A74" s="42" t="s">
        <v>361</v>
      </c>
      <c r="B74" s="42"/>
      <c r="C74" s="42"/>
      <c r="D74" s="42"/>
      <c r="E74" s="42"/>
      <c r="F74" s="42"/>
      <c r="G74" s="42"/>
      <c r="H74" s="31"/>
      <c r="I74" s="31"/>
      <c r="J74" s="31"/>
    </row>
    <row r="75" spans="1:10" ht="12" customHeight="1" x14ac:dyDescent="0.25">
      <c r="A75" s="41" t="s">
        <v>191</v>
      </c>
      <c r="B75" s="41" t="s">
        <v>190</v>
      </c>
      <c r="C75" s="41" t="s">
        <v>189</v>
      </c>
      <c r="D75" s="41" t="s">
        <v>360</v>
      </c>
      <c r="E75" s="41" t="s">
        <v>359</v>
      </c>
      <c r="F75" s="41" t="s">
        <v>358</v>
      </c>
      <c r="G75" s="41" t="s">
        <v>357</v>
      </c>
      <c r="H75" s="31"/>
      <c r="I75" s="31"/>
      <c r="J75" s="31"/>
    </row>
    <row r="76" spans="1:10" ht="12" customHeight="1" x14ac:dyDescent="0.25">
      <c r="A76" s="55">
        <v>1250</v>
      </c>
      <c r="B76" s="31" t="s">
        <v>356</v>
      </c>
      <c r="C76" s="54">
        <f>SUM(C77:C81)</f>
        <v>64202421</v>
      </c>
      <c r="D76" s="54">
        <f>SUM(D77:D81)</f>
        <v>1800420</v>
      </c>
      <c r="E76" s="54">
        <f>SUM(E77:E81)</f>
        <v>-12023832</v>
      </c>
      <c r="F76" s="31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31"/>
      <c r="H76" s="31"/>
      <c r="I76" s="31"/>
      <c r="J76" s="31"/>
    </row>
    <row r="77" spans="1:10" ht="12" customHeight="1" x14ac:dyDescent="0.25">
      <c r="A77" s="55">
        <v>1251</v>
      </c>
      <c r="B77" s="31" t="s">
        <v>355</v>
      </c>
      <c r="C77" s="54">
        <v>49721411</v>
      </c>
      <c r="D77" s="54">
        <v>931557</v>
      </c>
      <c r="E77" s="54">
        <v>-5966729</v>
      </c>
      <c r="F77" s="31" t="s">
        <v>350</v>
      </c>
      <c r="G77" s="31"/>
      <c r="H77" s="31"/>
      <c r="I77" s="31"/>
      <c r="J77" s="31"/>
    </row>
    <row r="78" spans="1:10" ht="12" customHeight="1" x14ac:dyDescent="0.25">
      <c r="A78" s="55">
        <v>1252</v>
      </c>
      <c r="B78" s="31" t="s">
        <v>354</v>
      </c>
      <c r="C78" s="54">
        <v>8260</v>
      </c>
      <c r="D78" s="54">
        <v>531</v>
      </c>
      <c r="E78" s="54">
        <v>-4542</v>
      </c>
      <c r="F78" s="31" t="s">
        <v>350</v>
      </c>
      <c r="G78" s="31"/>
      <c r="H78" s="31"/>
      <c r="I78" s="31"/>
      <c r="J78" s="31"/>
    </row>
    <row r="79" spans="1:10" ht="12" customHeight="1" x14ac:dyDescent="0.25">
      <c r="A79" s="55">
        <v>1253</v>
      </c>
      <c r="B79" s="31" t="s">
        <v>353</v>
      </c>
      <c r="C79" s="54">
        <v>0</v>
      </c>
      <c r="D79" s="54">
        <v>0</v>
      </c>
      <c r="E79" s="54">
        <v>0</v>
      </c>
      <c r="F79" s="31"/>
      <c r="G79" s="31"/>
      <c r="H79" s="31"/>
      <c r="I79" s="31"/>
      <c r="J79" s="31"/>
    </row>
    <row r="80" spans="1:10" ht="12" customHeight="1" x14ac:dyDescent="0.25">
      <c r="A80" s="55">
        <v>1254</v>
      </c>
      <c r="B80" s="31" t="s">
        <v>352</v>
      </c>
      <c r="C80" s="54">
        <v>14378986</v>
      </c>
      <c r="D80" s="54">
        <v>862097</v>
      </c>
      <c r="E80" s="54">
        <v>-6023650</v>
      </c>
      <c r="F80" s="31" t="s">
        <v>350</v>
      </c>
      <c r="G80" s="31"/>
      <c r="H80" s="31"/>
      <c r="I80" s="31"/>
      <c r="J80" s="31"/>
    </row>
    <row r="81" spans="1:7" ht="12" customHeight="1" x14ac:dyDescent="0.25">
      <c r="A81" s="55">
        <v>1259</v>
      </c>
      <c r="B81" s="31" t="s">
        <v>351</v>
      </c>
      <c r="C81" s="54">
        <v>93764</v>
      </c>
      <c r="D81" s="54">
        <v>6235</v>
      </c>
      <c r="E81" s="54">
        <v>-28911</v>
      </c>
      <c r="F81" s="31" t="s">
        <v>350</v>
      </c>
      <c r="G81" s="31"/>
    </row>
    <row r="82" spans="1:7" ht="12" customHeight="1" x14ac:dyDescent="0.25">
      <c r="A82" s="55">
        <v>1270</v>
      </c>
      <c r="B82" s="31" t="s">
        <v>349</v>
      </c>
      <c r="C82" s="54">
        <f>SUM(C83:C88)</f>
        <v>29692300</v>
      </c>
      <c r="D82" s="57"/>
      <c r="E82" s="57"/>
      <c r="F82" s="31"/>
      <c r="G82" s="31"/>
    </row>
    <row r="83" spans="1:7" ht="12" customHeight="1" x14ac:dyDescent="0.25">
      <c r="A83" s="55">
        <v>1271</v>
      </c>
      <c r="B83" s="31" t="s">
        <v>348</v>
      </c>
      <c r="C83" s="54">
        <v>0</v>
      </c>
      <c r="D83" s="57"/>
      <c r="E83" s="57"/>
      <c r="F83" s="31"/>
      <c r="G83" s="31"/>
    </row>
    <row r="84" spans="1:7" ht="12" customHeight="1" x14ac:dyDescent="0.25">
      <c r="A84" s="55">
        <v>1272</v>
      </c>
      <c r="B84" s="31" t="s">
        <v>347</v>
      </c>
      <c r="C84" s="54">
        <v>0</v>
      </c>
      <c r="D84" s="57"/>
      <c r="E84" s="57"/>
      <c r="F84" s="31"/>
      <c r="G84" s="31"/>
    </row>
    <row r="85" spans="1:7" ht="12" customHeight="1" x14ac:dyDescent="0.25">
      <c r="A85" s="55">
        <v>1273</v>
      </c>
      <c r="B85" s="31" t="s">
        <v>346</v>
      </c>
      <c r="C85" s="54">
        <v>0</v>
      </c>
      <c r="D85" s="57"/>
      <c r="E85" s="57"/>
      <c r="F85" s="31"/>
      <c r="G85" s="31"/>
    </row>
    <row r="86" spans="1:7" ht="12" customHeight="1" x14ac:dyDescent="0.25">
      <c r="A86" s="55">
        <v>1274</v>
      </c>
      <c r="B86" s="31" t="s">
        <v>345</v>
      </c>
      <c r="C86" s="54">
        <v>0</v>
      </c>
      <c r="D86" s="57"/>
      <c r="E86" s="57"/>
      <c r="F86" s="31"/>
      <c r="G86" s="31"/>
    </row>
    <row r="87" spans="1:7" ht="12" customHeight="1" x14ac:dyDescent="0.25">
      <c r="A87" s="55">
        <v>1275</v>
      </c>
      <c r="B87" s="31" t="s">
        <v>344</v>
      </c>
      <c r="C87" s="54">
        <v>29692300</v>
      </c>
      <c r="D87" s="57"/>
      <c r="E87" s="57"/>
      <c r="F87" s="31"/>
      <c r="G87" s="31"/>
    </row>
    <row r="88" spans="1:7" ht="12" customHeight="1" x14ac:dyDescent="0.25">
      <c r="A88" s="55">
        <v>1279</v>
      </c>
      <c r="B88" s="31" t="s">
        <v>343</v>
      </c>
      <c r="C88" s="54">
        <v>0</v>
      </c>
      <c r="D88" s="57"/>
      <c r="E88" s="57"/>
      <c r="F88" s="31"/>
      <c r="G88" s="31"/>
    </row>
    <row r="89" spans="1:7" ht="12" customHeight="1" x14ac:dyDescent="0.25">
      <c r="A89" s="31"/>
      <c r="B89" s="31"/>
      <c r="C89" s="31"/>
      <c r="D89" s="31"/>
      <c r="E89" s="31"/>
      <c r="F89" s="31"/>
      <c r="G89" s="31"/>
    </row>
    <row r="90" spans="1:7" ht="12" customHeight="1" x14ac:dyDescent="0.25">
      <c r="A90" s="42" t="s">
        <v>342</v>
      </c>
      <c r="B90" s="42"/>
      <c r="C90" s="42"/>
      <c r="D90" s="42"/>
      <c r="E90" s="42"/>
      <c r="F90" s="42"/>
      <c r="G90" s="42"/>
    </row>
    <row r="91" spans="1:7" ht="12" customHeight="1" x14ac:dyDescent="0.25">
      <c r="A91" s="41" t="s">
        <v>191</v>
      </c>
      <c r="B91" s="41" t="s">
        <v>190</v>
      </c>
      <c r="C91" s="41" t="s">
        <v>189</v>
      </c>
      <c r="D91" s="41" t="s">
        <v>341</v>
      </c>
      <c r="E91" s="41"/>
      <c r="F91" s="41"/>
      <c r="G91" s="41"/>
    </row>
    <row r="92" spans="1:7" ht="12" customHeight="1" x14ac:dyDescent="0.25">
      <c r="A92" s="55">
        <v>1160</v>
      </c>
      <c r="B92" s="31" t="s">
        <v>340</v>
      </c>
      <c r="C92" s="54">
        <f>SUM(C93:C94)</f>
        <v>-37242134</v>
      </c>
      <c r="D92" s="31"/>
      <c r="E92" s="31"/>
      <c r="F92" s="31"/>
      <c r="G92" s="31"/>
    </row>
    <row r="93" spans="1:7" ht="12" customHeight="1" x14ac:dyDescent="0.25">
      <c r="A93" s="55">
        <v>1161</v>
      </c>
      <c r="B93" s="31" t="s">
        <v>339</v>
      </c>
      <c r="C93" s="54">
        <v>-37242134</v>
      </c>
      <c r="D93" s="31"/>
      <c r="E93" s="31"/>
      <c r="F93" s="31"/>
      <c r="G93" s="31"/>
    </row>
    <row r="94" spans="1:7" ht="12" customHeight="1" x14ac:dyDescent="0.25">
      <c r="A94" s="55">
        <v>1162</v>
      </c>
      <c r="B94" s="31" t="s">
        <v>338</v>
      </c>
      <c r="C94" s="54">
        <v>0</v>
      </c>
      <c r="D94" s="31"/>
      <c r="E94" s="31"/>
      <c r="F94" s="31"/>
      <c r="G94" s="31"/>
    </row>
    <row r="95" spans="1:7" ht="12" customHeight="1" x14ac:dyDescent="0.25">
      <c r="A95" s="31"/>
      <c r="B95" s="31"/>
      <c r="C95" s="31"/>
      <c r="D95" s="31"/>
      <c r="E95" s="31"/>
      <c r="F95" s="31"/>
      <c r="G95" s="31"/>
    </row>
    <row r="96" spans="1:7" ht="12" customHeight="1" x14ac:dyDescent="0.25">
      <c r="A96" s="42" t="s">
        <v>337</v>
      </c>
      <c r="B96" s="42"/>
      <c r="C96" s="42"/>
      <c r="D96" s="42"/>
      <c r="E96" s="42"/>
      <c r="F96" s="42"/>
      <c r="G96" s="42"/>
    </row>
    <row r="97" spans="1:8" ht="12" customHeight="1" x14ac:dyDescent="0.25">
      <c r="A97" s="41" t="s">
        <v>191</v>
      </c>
      <c r="B97" s="41" t="s">
        <v>190</v>
      </c>
      <c r="C97" s="41" t="s">
        <v>189</v>
      </c>
      <c r="D97" s="41" t="s">
        <v>271</v>
      </c>
      <c r="E97" s="41"/>
      <c r="F97" s="41"/>
      <c r="G97" s="41"/>
      <c r="H97" s="41"/>
    </row>
    <row r="98" spans="1:8" ht="12" customHeight="1" x14ac:dyDescent="0.25">
      <c r="A98" s="55">
        <v>1190</v>
      </c>
      <c r="B98" s="31" t="s">
        <v>336</v>
      </c>
      <c r="C98" s="54">
        <v>0</v>
      </c>
      <c r="D98" s="31"/>
      <c r="E98" s="31"/>
      <c r="F98" s="31"/>
      <c r="G98" s="31"/>
      <c r="H98" s="31"/>
    </row>
    <row r="99" spans="1:8" ht="12" customHeight="1" x14ac:dyDescent="0.25">
      <c r="A99" s="55">
        <v>1191</v>
      </c>
      <c r="B99" s="31" t="s">
        <v>335</v>
      </c>
      <c r="C99" s="54">
        <v>0</v>
      </c>
      <c r="D99" s="31"/>
      <c r="E99" s="31"/>
      <c r="F99" s="31"/>
      <c r="G99" s="31"/>
      <c r="H99" s="31"/>
    </row>
    <row r="100" spans="1:8" ht="12" customHeight="1" x14ac:dyDescent="0.25">
      <c r="A100" s="55">
        <v>1192</v>
      </c>
      <c r="B100" s="31" t="s">
        <v>334</v>
      </c>
      <c r="C100" s="54">
        <v>0</v>
      </c>
      <c r="D100" s="31"/>
      <c r="E100" s="31"/>
      <c r="F100" s="31"/>
      <c r="G100" s="31"/>
      <c r="H100" s="31"/>
    </row>
    <row r="101" spans="1:8" ht="12" customHeight="1" x14ac:dyDescent="0.25">
      <c r="A101" s="55">
        <v>1193</v>
      </c>
      <c r="B101" s="31" t="s">
        <v>333</v>
      </c>
      <c r="C101" s="54">
        <v>0</v>
      </c>
      <c r="D101" s="31"/>
      <c r="E101" s="31"/>
      <c r="F101" s="31"/>
      <c r="G101" s="31"/>
      <c r="H101" s="31"/>
    </row>
    <row r="102" spans="1:8" ht="12" customHeight="1" x14ac:dyDescent="0.25">
      <c r="A102" s="55">
        <v>1194</v>
      </c>
      <c r="B102" s="31" t="s">
        <v>332</v>
      </c>
      <c r="C102" s="54">
        <v>0</v>
      </c>
      <c r="D102" s="31"/>
      <c r="E102" s="31"/>
      <c r="F102" s="31"/>
      <c r="G102" s="31"/>
      <c r="H102" s="31"/>
    </row>
    <row r="103" spans="1:8" ht="12" customHeight="1" x14ac:dyDescent="0.25">
      <c r="A103" s="55">
        <v>1290</v>
      </c>
      <c r="B103" s="31" t="s">
        <v>331</v>
      </c>
      <c r="C103" s="54">
        <v>0</v>
      </c>
      <c r="D103" s="31"/>
      <c r="E103" s="31"/>
      <c r="F103" s="31"/>
      <c r="G103" s="31"/>
      <c r="H103" s="31"/>
    </row>
    <row r="104" spans="1:8" ht="12" customHeight="1" x14ac:dyDescent="0.25">
      <c r="A104" s="55">
        <v>1291</v>
      </c>
      <c r="B104" s="31" t="s">
        <v>330</v>
      </c>
      <c r="C104" s="54">
        <v>0</v>
      </c>
      <c r="D104" s="31"/>
      <c r="E104" s="31"/>
      <c r="F104" s="31"/>
      <c r="G104" s="31"/>
      <c r="H104" s="31"/>
    </row>
    <row r="105" spans="1:8" ht="12" customHeight="1" x14ac:dyDescent="0.25">
      <c r="A105" s="55">
        <v>1292</v>
      </c>
      <c r="B105" s="31" t="s">
        <v>329</v>
      </c>
      <c r="C105" s="54">
        <v>0</v>
      </c>
      <c r="D105" s="31"/>
      <c r="E105" s="31"/>
      <c r="F105" s="31"/>
      <c r="G105" s="31"/>
      <c r="H105" s="31"/>
    </row>
    <row r="106" spans="1:8" ht="12" customHeight="1" x14ac:dyDescent="0.25">
      <c r="A106" s="55">
        <v>1293</v>
      </c>
      <c r="B106" s="31" t="s">
        <v>328</v>
      </c>
      <c r="C106" s="54">
        <v>0</v>
      </c>
      <c r="D106" s="31"/>
      <c r="E106" s="31"/>
      <c r="F106" s="31"/>
      <c r="G106" s="31"/>
      <c r="H106" s="31"/>
    </row>
    <row r="107" spans="1:8" ht="12" customHeight="1" x14ac:dyDescent="0.25">
      <c r="A107" s="31"/>
      <c r="B107" s="31"/>
      <c r="C107" s="31"/>
      <c r="D107" s="31"/>
      <c r="E107" s="31"/>
      <c r="F107" s="31"/>
      <c r="G107" s="31"/>
      <c r="H107" s="31"/>
    </row>
    <row r="108" spans="1:8" ht="12" customHeight="1" x14ac:dyDescent="0.25">
      <c r="A108" s="42" t="s">
        <v>327</v>
      </c>
      <c r="B108" s="42"/>
      <c r="C108" s="42"/>
      <c r="D108" s="42"/>
      <c r="E108" s="42"/>
      <c r="F108" s="42"/>
      <c r="G108" s="42"/>
      <c r="H108" s="42"/>
    </row>
    <row r="109" spans="1:8" ht="12" customHeight="1" x14ac:dyDescent="0.25">
      <c r="A109" s="41" t="s">
        <v>191</v>
      </c>
      <c r="B109" s="41" t="s">
        <v>190</v>
      </c>
      <c r="C109" s="41" t="s">
        <v>189</v>
      </c>
      <c r="D109" s="41" t="s">
        <v>326</v>
      </c>
      <c r="E109" s="41" t="s">
        <v>325</v>
      </c>
      <c r="F109" s="41" t="s">
        <v>324</v>
      </c>
      <c r="G109" s="41" t="s">
        <v>323</v>
      </c>
      <c r="H109" s="41" t="s">
        <v>322</v>
      </c>
    </row>
    <row r="110" spans="1:8" ht="12" customHeight="1" x14ac:dyDescent="0.25">
      <c r="A110" s="55">
        <v>2110</v>
      </c>
      <c r="B110" s="31" t="s">
        <v>321</v>
      </c>
      <c r="C110" s="54">
        <f>SUM(C111:C119)</f>
        <v>142983833</v>
      </c>
      <c r="D110" s="54">
        <f>SUM(D111:D119)</f>
        <v>142983833</v>
      </c>
      <c r="E110" s="54">
        <f>SUM(E111:E119)</f>
        <v>0</v>
      </c>
      <c r="F110" s="54">
        <f>SUM(F111:F119)</f>
        <v>0</v>
      </c>
      <c r="G110" s="54">
        <f>SUM(G111:G119)</f>
        <v>0</v>
      </c>
      <c r="H110" s="31"/>
    </row>
    <row r="111" spans="1:8" ht="12" customHeight="1" x14ac:dyDescent="0.25">
      <c r="A111" s="55">
        <v>2111</v>
      </c>
      <c r="B111" s="31" t="s">
        <v>320</v>
      </c>
      <c r="C111" s="54">
        <v>19289588</v>
      </c>
      <c r="D111" s="54">
        <v>19289588</v>
      </c>
      <c r="E111" s="54">
        <v>0</v>
      </c>
      <c r="F111" s="54">
        <v>0</v>
      </c>
      <c r="G111" s="54">
        <v>0</v>
      </c>
      <c r="H111" s="31"/>
    </row>
    <row r="112" spans="1:8" ht="12" customHeight="1" x14ac:dyDescent="0.25">
      <c r="A112" s="55">
        <v>2112</v>
      </c>
      <c r="B112" s="31" t="s">
        <v>319</v>
      </c>
      <c r="C112" s="54">
        <v>52814472</v>
      </c>
      <c r="D112" s="54">
        <v>52814472</v>
      </c>
      <c r="E112" s="54">
        <v>0</v>
      </c>
      <c r="F112" s="54">
        <v>0</v>
      </c>
      <c r="G112" s="54">
        <v>0</v>
      </c>
      <c r="H112" s="31"/>
    </row>
    <row r="113" spans="1:8" ht="12" customHeight="1" x14ac:dyDescent="0.25">
      <c r="A113" s="55">
        <v>2113</v>
      </c>
      <c r="B113" s="31" t="s">
        <v>318</v>
      </c>
      <c r="C113" s="54">
        <v>1047297</v>
      </c>
      <c r="D113" s="54">
        <v>1047297</v>
      </c>
      <c r="E113" s="54">
        <v>0</v>
      </c>
      <c r="F113" s="54">
        <v>0</v>
      </c>
      <c r="G113" s="54">
        <v>0</v>
      </c>
      <c r="H113" s="31"/>
    </row>
    <row r="114" spans="1:8" ht="12" customHeight="1" x14ac:dyDescent="0.25">
      <c r="A114" s="55">
        <v>2114</v>
      </c>
      <c r="B114" s="31" t="s">
        <v>317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31"/>
    </row>
    <row r="115" spans="1:8" ht="12" customHeight="1" x14ac:dyDescent="0.25">
      <c r="A115" s="55">
        <v>2115</v>
      </c>
      <c r="B115" s="31" t="s">
        <v>316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31"/>
    </row>
    <row r="116" spans="1:8" ht="12" customHeight="1" x14ac:dyDescent="0.25">
      <c r="A116" s="55">
        <v>2116</v>
      </c>
      <c r="B116" s="31" t="s">
        <v>315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31"/>
    </row>
    <row r="117" spans="1:8" ht="12" customHeight="1" x14ac:dyDescent="0.25">
      <c r="A117" s="55">
        <v>2117</v>
      </c>
      <c r="B117" s="31" t="s">
        <v>314</v>
      </c>
      <c r="C117" s="54">
        <v>67737369</v>
      </c>
      <c r="D117" s="54">
        <v>67737369</v>
      </c>
      <c r="E117" s="54">
        <v>0</v>
      </c>
      <c r="F117" s="54">
        <v>0</v>
      </c>
      <c r="G117" s="54">
        <v>0</v>
      </c>
      <c r="H117" s="31"/>
    </row>
    <row r="118" spans="1:8" ht="12" customHeight="1" x14ac:dyDescent="0.25">
      <c r="A118" s="55">
        <v>2118</v>
      </c>
      <c r="B118" s="31" t="s">
        <v>313</v>
      </c>
      <c r="C118" s="54">
        <v>723085</v>
      </c>
      <c r="D118" s="54">
        <v>723085</v>
      </c>
      <c r="E118" s="54">
        <v>0</v>
      </c>
      <c r="F118" s="54">
        <v>0</v>
      </c>
      <c r="G118" s="54">
        <v>0</v>
      </c>
      <c r="H118" s="31"/>
    </row>
    <row r="119" spans="1:8" ht="12" customHeight="1" x14ac:dyDescent="0.25">
      <c r="A119" s="55">
        <v>2119</v>
      </c>
      <c r="B119" s="31" t="s">
        <v>312</v>
      </c>
      <c r="C119" s="54">
        <v>1372022</v>
      </c>
      <c r="D119" s="54">
        <v>1372022</v>
      </c>
      <c r="E119" s="54">
        <v>0</v>
      </c>
      <c r="F119" s="54">
        <v>0</v>
      </c>
      <c r="G119" s="54">
        <v>0</v>
      </c>
      <c r="H119" s="31"/>
    </row>
    <row r="120" spans="1:8" ht="12" customHeight="1" x14ac:dyDescent="0.25">
      <c r="A120" s="55">
        <v>2120</v>
      </c>
      <c r="B120" s="31" t="s">
        <v>311</v>
      </c>
      <c r="C120" s="54">
        <f>SUM(C121:C123)</f>
        <v>95658</v>
      </c>
      <c r="D120" s="54">
        <f>SUM(D121:D123)</f>
        <v>95658</v>
      </c>
      <c r="E120" s="54">
        <f>SUM(E121:E123)</f>
        <v>0</v>
      </c>
      <c r="F120" s="54">
        <f>SUM(F121:F123)</f>
        <v>0</v>
      </c>
      <c r="G120" s="54">
        <f>SUM(G121:G123)</f>
        <v>0</v>
      </c>
      <c r="H120" s="31"/>
    </row>
    <row r="121" spans="1:8" ht="12" customHeight="1" x14ac:dyDescent="0.25">
      <c r="A121" s="55">
        <v>2121</v>
      </c>
      <c r="B121" s="31" t="s">
        <v>310</v>
      </c>
      <c r="C121" s="54">
        <v>94900</v>
      </c>
      <c r="D121" s="54">
        <v>94900</v>
      </c>
      <c r="E121" s="54">
        <v>0</v>
      </c>
      <c r="F121" s="54">
        <v>0</v>
      </c>
      <c r="G121" s="54">
        <v>0</v>
      </c>
      <c r="H121" s="31"/>
    </row>
    <row r="122" spans="1:8" ht="12" customHeight="1" x14ac:dyDescent="0.25">
      <c r="A122" s="55">
        <v>2122</v>
      </c>
      <c r="B122" s="31" t="s">
        <v>309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31"/>
    </row>
    <row r="123" spans="1:8" ht="12" customHeight="1" x14ac:dyDescent="0.25">
      <c r="A123" s="55">
        <v>2129</v>
      </c>
      <c r="B123" s="31" t="s">
        <v>308</v>
      </c>
      <c r="C123" s="54">
        <v>758</v>
      </c>
      <c r="D123" s="54">
        <v>758</v>
      </c>
      <c r="E123" s="54">
        <v>0</v>
      </c>
      <c r="F123" s="54">
        <v>0</v>
      </c>
      <c r="G123" s="54">
        <v>0</v>
      </c>
      <c r="H123" s="31"/>
    </row>
    <row r="124" spans="1:8" ht="12" customHeight="1" x14ac:dyDescent="0.25">
      <c r="A124" s="31"/>
      <c r="B124" s="31"/>
      <c r="C124" s="31"/>
      <c r="D124" s="31"/>
      <c r="E124" s="31"/>
      <c r="F124" s="31"/>
      <c r="G124" s="31"/>
      <c r="H124" s="31"/>
    </row>
    <row r="125" spans="1:8" ht="12" customHeight="1" x14ac:dyDescent="0.25">
      <c r="A125" s="42" t="s">
        <v>307</v>
      </c>
      <c r="B125" s="42"/>
      <c r="C125" s="42"/>
      <c r="D125" s="42"/>
      <c r="E125" s="42"/>
      <c r="F125" s="42"/>
      <c r="G125" s="42"/>
      <c r="H125" s="42"/>
    </row>
    <row r="126" spans="1:8" ht="12" customHeight="1" x14ac:dyDescent="0.25">
      <c r="A126" s="41" t="s">
        <v>191</v>
      </c>
      <c r="B126" s="41" t="s">
        <v>190</v>
      </c>
      <c r="C126" s="41" t="s">
        <v>189</v>
      </c>
      <c r="D126" s="41" t="s">
        <v>272</v>
      </c>
      <c r="E126" s="41" t="s">
        <v>271</v>
      </c>
      <c r="F126" s="41"/>
      <c r="G126" s="41"/>
      <c r="H126" s="41"/>
    </row>
    <row r="127" spans="1:8" ht="12" customHeight="1" x14ac:dyDescent="0.25">
      <c r="A127" s="55">
        <v>2160</v>
      </c>
      <c r="B127" s="31" t="s">
        <v>306</v>
      </c>
      <c r="C127" s="54">
        <f>SUM(C128:C133)</f>
        <v>690995</v>
      </c>
      <c r="D127" s="31"/>
      <c r="E127" s="31"/>
      <c r="F127" s="31"/>
      <c r="G127" s="31"/>
      <c r="H127" s="31"/>
    </row>
    <row r="128" spans="1:8" ht="12" customHeight="1" x14ac:dyDescent="0.25">
      <c r="A128" s="55">
        <v>2161</v>
      </c>
      <c r="B128" s="31" t="s">
        <v>305</v>
      </c>
      <c r="C128" s="54">
        <v>0</v>
      </c>
      <c r="D128" s="31"/>
      <c r="E128" s="31"/>
      <c r="F128" s="31"/>
      <c r="G128" s="31"/>
      <c r="H128" s="31"/>
    </row>
    <row r="129" spans="1:5" ht="12" customHeight="1" x14ac:dyDescent="0.25">
      <c r="A129" s="55">
        <v>2162</v>
      </c>
      <c r="B129" s="31" t="s">
        <v>304</v>
      </c>
      <c r="C129" s="54">
        <v>0</v>
      </c>
      <c r="D129" s="31"/>
      <c r="E129" s="31"/>
    </row>
    <row r="130" spans="1:5" ht="12" customHeight="1" x14ac:dyDescent="0.25">
      <c r="A130" s="55">
        <v>2163</v>
      </c>
      <c r="B130" s="31" t="s">
        <v>303</v>
      </c>
      <c r="C130" s="54">
        <v>0</v>
      </c>
      <c r="D130" s="31"/>
      <c r="E130" s="31"/>
    </row>
    <row r="131" spans="1:5" ht="12" customHeight="1" x14ac:dyDescent="0.25">
      <c r="A131" s="55">
        <v>2164</v>
      </c>
      <c r="B131" s="31" t="s">
        <v>302</v>
      </c>
      <c r="C131" s="54">
        <v>0</v>
      </c>
      <c r="D131" s="31"/>
      <c r="E131" s="31"/>
    </row>
    <row r="132" spans="1:5" ht="12" customHeight="1" x14ac:dyDescent="0.25">
      <c r="A132" s="55">
        <v>2165</v>
      </c>
      <c r="B132" s="31" t="s">
        <v>301</v>
      </c>
      <c r="C132" s="54">
        <v>690995</v>
      </c>
      <c r="D132" s="31"/>
      <c r="E132" s="31"/>
    </row>
    <row r="133" spans="1:5" ht="12" customHeight="1" x14ac:dyDescent="0.25">
      <c r="A133" s="55">
        <v>2166</v>
      </c>
      <c r="B133" s="31" t="s">
        <v>300</v>
      </c>
      <c r="C133" s="54">
        <v>0</v>
      </c>
      <c r="D133" s="31"/>
      <c r="E133" s="31"/>
    </row>
    <row r="134" spans="1:5" ht="12" customHeight="1" x14ac:dyDescent="0.25">
      <c r="A134" s="55">
        <v>2250</v>
      </c>
      <c r="B134" s="31" t="s">
        <v>299</v>
      </c>
      <c r="C134" s="54">
        <f>SUM(C135:C140)</f>
        <v>0</v>
      </c>
      <c r="D134" s="31"/>
      <c r="E134" s="31"/>
    </row>
    <row r="135" spans="1:5" ht="12" customHeight="1" x14ac:dyDescent="0.25">
      <c r="A135" s="55">
        <v>2251</v>
      </c>
      <c r="B135" s="31" t="s">
        <v>298</v>
      </c>
      <c r="C135" s="54">
        <v>0</v>
      </c>
      <c r="D135" s="31"/>
      <c r="E135" s="31"/>
    </row>
    <row r="136" spans="1:5" ht="12" customHeight="1" x14ac:dyDescent="0.25">
      <c r="A136" s="55">
        <v>2252</v>
      </c>
      <c r="B136" s="31" t="s">
        <v>297</v>
      </c>
      <c r="C136" s="54">
        <v>0</v>
      </c>
      <c r="D136" s="31"/>
      <c r="E136" s="31"/>
    </row>
    <row r="137" spans="1:5" ht="12" customHeight="1" x14ac:dyDescent="0.25">
      <c r="A137" s="55">
        <v>2253</v>
      </c>
      <c r="B137" s="31" t="s">
        <v>296</v>
      </c>
      <c r="C137" s="54">
        <v>0</v>
      </c>
      <c r="D137" s="31"/>
      <c r="E137" s="31"/>
    </row>
    <row r="138" spans="1:5" ht="12" customHeight="1" x14ac:dyDescent="0.25">
      <c r="A138" s="55">
        <v>2254</v>
      </c>
      <c r="B138" s="31" t="s">
        <v>295</v>
      </c>
      <c r="C138" s="54">
        <v>0</v>
      </c>
      <c r="D138" s="31"/>
      <c r="E138" s="31"/>
    </row>
    <row r="139" spans="1:5" ht="12" customHeight="1" x14ac:dyDescent="0.25">
      <c r="A139" s="55">
        <v>2255</v>
      </c>
      <c r="B139" s="31" t="s">
        <v>294</v>
      </c>
      <c r="C139" s="54">
        <v>0</v>
      </c>
      <c r="D139" s="31"/>
      <c r="E139" s="31"/>
    </row>
    <row r="140" spans="1:5" ht="12" customHeight="1" x14ac:dyDescent="0.25">
      <c r="A140" s="55">
        <v>2256</v>
      </c>
      <c r="B140" s="31" t="s">
        <v>293</v>
      </c>
      <c r="C140" s="54">
        <v>0</v>
      </c>
      <c r="D140" s="31"/>
      <c r="E140" s="31"/>
    </row>
    <row r="141" spans="1:5" ht="12" customHeight="1" x14ac:dyDescent="0.25">
      <c r="A141" s="31"/>
      <c r="B141" s="31"/>
      <c r="C141" s="31"/>
      <c r="D141" s="31"/>
      <c r="E141" s="31"/>
    </row>
    <row r="142" spans="1:5" ht="12" customHeight="1" x14ac:dyDescent="0.25">
      <c r="A142" s="42" t="s">
        <v>292</v>
      </c>
      <c r="B142" s="42"/>
      <c r="C142" s="42"/>
      <c r="D142" s="42"/>
      <c r="E142" s="42"/>
    </row>
    <row r="143" spans="1:5" ht="12" customHeight="1" x14ac:dyDescent="0.25">
      <c r="A143" s="56" t="s">
        <v>191</v>
      </c>
      <c r="B143" s="56" t="s">
        <v>190</v>
      </c>
      <c r="C143" s="56" t="s">
        <v>189</v>
      </c>
      <c r="D143" s="41" t="s">
        <v>272</v>
      </c>
      <c r="E143" s="41" t="s">
        <v>271</v>
      </c>
    </row>
    <row r="144" spans="1:5" ht="12" customHeight="1" x14ac:dyDescent="0.25">
      <c r="A144" s="55">
        <v>2150</v>
      </c>
      <c r="B144" s="31" t="s">
        <v>291</v>
      </c>
      <c r="C144" s="54">
        <v>0</v>
      </c>
      <c r="D144" s="31"/>
      <c r="E144" s="31"/>
    </row>
    <row r="145" spans="1:5" ht="12" customHeight="1" x14ac:dyDescent="0.25">
      <c r="A145" s="55">
        <v>2151</v>
      </c>
      <c r="B145" s="31" t="s">
        <v>290</v>
      </c>
      <c r="C145" s="54">
        <v>0</v>
      </c>
      <c r="D145" s="31"/>
      <c r="E145" s="31"/>
    </row>
    <row r="146" spans="1:5" ht="12" customHeight="1" x14ac:dyDescent="0.25">
      <c r="A146" s="55">
        <v>2152</v>
      </c>
      <c r="B146" s="31" t="s">
        <v>289</v>
      </c>
      <c r="C146" s="54">
        <v>0</v>
      </c>
      <c r="D146" s="31"/>
      <c r="E146" s="31"/>
    </row>
    <row r="147" spans="1:5" ht="12" customHeight="1" x14ac:dyDescent="0.25">
      <c r="A147" s="55">
        <v>2159</v>
      </c>
      <c r="B147" s="31" t="s">
        <v>288</v>
      </c>
      <c r="C147" s="54">
        <v>0</v>
      </c>
      <c r="D147" s="31"/>
      <c r="E147" s="31"/>
    </row>
    <row r="148" spans="1:5" ht="12" customHeight="1" x14ac:dyDescent="0.25">
      <c r="A148" s="55">
        <v>2240</v>
      </c>
      <c r="B148" s="31" t="s">
        <v>287</v>
      </c>
      <c r="C148" s="54">
        <v>0</v>
      </c>
      <c r="D148" s="31"/>
      <c r="E148" s="31"/>
    </row>
    <row r="149" spans="1:5" ht="12" customHeight="1" x14ac:dyDescent="0.25">
      <c r="A149" s="55">
        <v>2241</v>
      </c>
      <c r="B149" s="31" t="s">
        <v>286</v>
      </c>
      <c r="C149" s="54">
        <v>0</v>
      </c>
      <c r="D149" s="31"/>
      <c r="E149" s="31"/>
    </row>
    <row r="150" spans="1:5" ht="12" customHeight="1" x14ac:dyDescent="0.25">
      <c r="A150" s="55">
        <v>2242</v>
      </c>
      <c r="B150" s="31" t="s">
        <v>285</v>
      </c>
      <c r="C150" s="54">
        <v>0</v>
      </c>
      <c r="D150" s="31"/>
      <c r="E150" s="31"/>
    </row>
    <row r="151" spans="1:5" ht="12" customHeight="1" x14ac:dyDescent="0.25">
      <c r="A151" s="55">
        <v>2249</v>
      </c>
      <c r="B151" s="31" t="s">
        <v>284</v>
      </c>
      <c r="C151" s="54">
        <v>0</v>
      </c>
      <c r="D151" s="31"/>
      <c r="E151" s="31"/>
    </row>
    <row r="152" spans="1:5" ht="12" customHeight="1" x14ac:dyDescent="0.25">
      <c r="A152" s="55"/>
      <c r="B152" s="31"/>
      <c r="C152" s="54"/>
      <c r="D152" s="31"/>
      <c r="E152" s="31"/>
    </row>
    <row r="153" spans="1:5" ht="12" customHeight="1" x14ac:dyDescent="0.25">
      <c r="A153" s="42" t="s">
        <v>283</v>
      </c>
      <c r="B153" s="42"/>
      <c r="C153" s="42"/>
      <c r="D153" s="42"/>
      <c r="E153" s="42"/>
    </row>
    <row r="154" spans="1:5" ht="12" customHeight="1" x14ac:dyDescent="0.25">
      <c r="A154" s="56" t="s">
        <v>191</v>
      </c>
      <c r="B154" s="56" t="s">
        <v>190</v>
      </c>
      <c r="C154" s="56" t="s">
        <v>189</v>
      </c>
      <c r="D154" s="41" t="s">
        <v>272</v>
      </c>
      <c r="E154" s="41" t="s">
        <v>271</v>
      </c>
    </row>
    <row r="155" spans="1:5" ht="12" customHeight="1" x14ac:dyDescent="0.25">
      <c r="A155" s="55">
        <v>2170</v>
      </c>
      <c r="B155" s="31" t="s">
        <v>282</v>
      </c>
      <c r="C155" s="54">
        <f>SUM(C156:C158)</f>
        <v>0</v>
      </c>
      <c r="D155" s="31"/>
      <c r="E155" s="31"/>
    </row>
    <row r="156" spans="1:5" ht="12" customHeight="1" x14ac:dyDescent="0.25">
      <c r="A156" s="55">
        <v>2171</v>
      </c>
      <c r="B156" s="31" t="s">
        <v>281</v>
      </c>
      <c r="C156" s="54">
        <v>0</v>
      </c>
      <c r="D156" s="31"/>
      <c r="E156" s="31"/>
    </row>
    <row r="157" spans="1:5" ht="12" customHeight="1" x14ac:dyDescent="0.25">
      <c r="A157" s="55">
        <v>2172</v>
      </c>
      <c r="B157" s="31" t="s">
        <v>280</v>
      </c>
      <c r="C157" s="54">
        <v>0</v>
      </c>
      <c r="D157" s="31"/>
      <c r="E157" s="31"/>
    </row>
    <row r="158" spans="1:5" ht="12" customHeight="1" x14ac:dyDescent="0.25">
      <c r="A158" s="55">
        <v>2179</v>
      </c>
      <c r="B158" s="31" t="s">
        <v>279</v>
      </c>
      <c r="C158" s="54">
        <v>0</v>
      </c>
      <c r="D158" s="31"/>
      <c r="E158" s="31"/>
    </row>
    <row r="159" spans="1:5" ht="12" customHeight="1" x14ac:dyDescent="0.25">
      <c r="A159" s="55">
        <v>2260</v>
      </c>
      <c r="B159" s="31" t="s">
        <v>278</v>
      </c>
      <c r="C159" s="54">
        <f>SUM(C160:C163)</f>
        <v>1135757510</v>
      </c>
      <c r="D159" s="31"/>
      <c r="E159" s="31"/>
    </row>
    <row r="160" spans="1:5" ht="12" customHeight="1" x14ac:dyDescent="0.25">
      <c r="A160" s="55">
        <v>2261</v>
      </c>
      <c r="B160" s="31" t="s">
        <v>277</v>
      </c>
      <c r="C160" s="54">
        <v>0</v>
      </c>
      <c r="D160" s="31"/>
      <c r="E160" s="31"/>
    </row>
    <row r="161" spans="1:5" ht="12" customHeight="1" x14ac:dyDescent="0.25">
      <c r="A161" s="55">
        <v>2262</v>
      </c>
      <c r="B161" s="31" t="s">
        <v>276</v>
      </c>
      <c r="C161" s="54">
        <v>0</v>
      </c>
      <c r="D161" s="31"/>
      <c r="E161" s="31"/>
    </row>
    <row r="162" spans="1:5" ht="12" customHeight="1" x14ac:dyDescent="0.25">
      <c r="A162" s="55">
        <v>2263</v>
      </c>
      <c r="B162" s="31" t="s">
        <v>275</v>
      </c>
      <c r="C162" s="54">
        <v>1135757510</v>
      </c>
      <c r="D162" s="31"/>
      <c r="E162" s="31"/>
    </row>
    <row r="163" spans="1:5" ht="12" customHeight="1" x14ac:dyDescent="0.25">
      <c r="A163" s="55">
        <v>2269</v>
      </c>
      <c r="B163" s="31" t="s">
        <v>274</v>
      </c>
      <c r="C163" s="54">
        <v>0</v>
      </c>
      <c r="D163" s="31"/>
      <c r="E163" s="31"/>
    </row>
    <row r="164" spans="1:5" ht="12" customHeight="1" x14ac:dyDescent="0.25">
      <c r="A164" s="31"/>
      <c r="B164" s="31"/>
      <c r="C164" s="31"/>
      <c r="D164" s="31"/>
      <c r="E164" s="31"/>
    </row>
    <row r="165" spans="1:5" ht="12" customHeight="1" x14ac:dyDescent="0.25">
      <c r="A165" s="42" t="s">
        <v>273</v>
      </c>
      <c r="B165" s="42"/>
      <c r="C165" s="42"/>
      <c r="D165" s="42"/>
      <c r="E165" s="42"/>
    </row>
    <row r="166" spans="1:5" ht="12" customHeight="1" x14ac:dyDescent="0.25">
      <c r="A166" s="56" t="s">
        <v>191</v>
      </c>
      <c r="B166" s="56" t="s">
        <v>190</v>
      </c>
      <c r="C166" s="56" t="s">
        <v>189</v>
      </c>
      <c r="D166" s="41" t="s">
        <v>272</v>
      </c>
      <c r="E166" s="41" t="s">
        <v>271</v>
      </c>
    </row>
    <row r="167" spans="1:5" ht="12" customHeight="1" x14ac:dyDescent="0.25">
      <c r="A167" s="55">
        <v>2190</v>
      </c>
      <c r="B167" s="31" t="s">
        <v>270</v>
      </c>
      <c r="C167" s="54">
        <f>SUM(C168:C170)</f>
        <v>22721482</v>
      </c>
      <c r="D167" s="31"/>
      <c r="E167" s="31"/>
    </row>
    <row r="168" spans="1:5" ht="12" customHeight="1" x14ac:dyDescent="0.25">
      <c r="A168" s="55">
        <v>2191</v>
      </c>
      <c r="B168" s="31" t="s">
        <v>269</v>
      </c>
      <c r="C168" s="54">
        <v>0</v>
      </c>
      <c r="D168" s="31"/>
      <c r="E168" s="31"/>
    </row>
    <row r="169" spans="1:5" ht="12" customHeight="1" x14ac:dyDescent="0.25">
      <c r="A169" s="55">
        <v>2192</v>
      </c>
      <c r="B169" s="31" t="s">
        <v>268</v>
      </c>
      <c r="C169" s="54">
        <v>0</v>
      </c>
      <c r="D169" s="31"/>
      <c r="E169" s="31"/>
    </row>
    <row r="170" spans="1:5" ht="12" customHeight="1" x14ac:dyDescent="0.25">
      <c r="A170" s="55">
        <v>2199</v>
      </c>
      <c r="B170" s="31" t="s">
        <v>267</v>
      </c>
      <c r="C170" s="54">
        <v>22721482</v>
      </c>
      <c r="D170" s="31"/>
      <c r="E170" s="31"/>
    </row>
    <row r="171" spans="1:5" ht="12" customHeight="1" x14ac:dyDescent="0.25">
      <c r="A171" s="31"/>
      <c r="B171" s="31"/>
      <c r="C171" s="31"/>
      <c r="D171" s="31"/>
      <c r="E171" s="31"/>
    </row>
    <row r="172" spans="1:5" ht="12" customHeight="1" x14ac:dyDescent="0.25">
      <c r="A172" s="31"/>
      <c r="B172" s="31"/>
      <c r="C172" s="31"/>
      <c r="D172" s="31"/>
      <c r="E172" s="31"/>
    </row>
    <row r="173" spans="1:5" ht="9.75" customHeight="1" x14ac:dyDescent="0.25">
      <c r="A173" s="31"/>
      <c r="B173" s="31" t="s">
        <v>0</v>
      </c>
      <c r="C173" s="31"/>
      <c r="D173" s="31"/>
      <c r="E173" s="31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63" fitToHeight="0" orientation="landscape" r:id="rId1"/>
  <headerFooter>
    <oddFooter>&amp;RPágina &amp;[15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9D86-B0F1-485B-A0DF-EBDA7F7D7E13}">
  <sheetPr>
    <pageSetUpPr fitToPage="1"/>
  </sheetPr>
  <dimension ref="A1:E31"/>
  <sheetViews>
    <sheetView workbookViewId="0">
      <selection activeCell="F24" sqref="F24"/>
    </sheetView>
  </sheetViews>
  <sheetFormatPr baseColWidth="10" defaultColWidth="16.83203125" defaultRowHeight="15" customHeight="1" x14ac:dyDescent="0.25"/>
  <cols>
    <col min="1" max="1" width="11.6640625" style="1" customWidth="1"/>
    <col min="2" max="2" width="56.1640625" style="1" customWidth="1"/>
    <col min="3" max="3" width="26.6640625" style="1" customWidth="1"/>
    <col min="4" max="5" width="19.6640625" style="1" customWidth="1"/>
    <col min="6" max="26" width="10.6640625" style="1" customWidth="1"/>
    <col min="27" max="16384" width="16.83203125" style="1"/>
  </cols>
  <sheetData>
    <row r="1" spans="1:5" ht="11.25" customHeight="1" x14ac:dyDescent="0.25">
      <c r="A1" s="51" t="str">
        <f>'ESF (2)'!A1</f>
        <v>Universidad de Guanajuato</v>
      </c>
      <c r="B1" s="50"/>
      <c r="C1" s="50"/>
      <c r="D1" s="58" t="s">
        <v>68</v>
      </c>
      <c r="E1" s="52">
        <f>'Notas a los Edos Financieros'!D1</f>
        <v>2025</v>
      </c>
    </row>
    <row r="2" spans="1:5" ht="11.25" customHeight="1" x14ac:dyDescent="0.25">
      <c r="A2" s="51" t="s">
        <v>448</v>
      </c>
      <c r="B2" s="50"/>
      <c r="C2" s="50"/>
      <c r="D2" s="58" t="s">
        <v>66</v>
      </c>
      <c r="E2" s="52" t="str">
        <f>'Notas a los Edos Financieros'!D2</f>
        <v>Anual</v>
      </c>
    </row>
    <row r="3" spans="1:5" ht="11.25" customHeight="1" x14ac:dyDescent="0.25">
      <c r="A3" s="51" t="str">
        <f>'ESF (2)'!A3</f>
        <v>Del 1 de Enero al 31 de Diciembre de 2025</v>
      </c>
      <c r="B3" s="50"/>
      <c r="C3" s="50"/>
      <c r="D3" s="58" t="s">
        <v>63</v>
      </c>
      <c r="E3" s="52" t="str">
        <f>'Notas a los Edos Financieros'!D3</f>
        <v>Cuenta Pública</v>
      </c>
    </row>
    <row r="4" spans="1:5" ht="11.25" customHeight="1" x14ac:dyDescent="0.25">
      <c r="A4" s="51" t="s">
        <v>61</v>
      </c>
      <c r="B4" s="50"/>
      <c r="C4" s="50"/>
      <c r="D4" s="58"/>
      <c r="E4" s="52"/>
    </row>
    <row r="5" spans="1:5" ht="9.75" customHeight="1" x14ac:dyDescent="0.25">
      <c r="A5" s="48" t="s">
        <v>265</v>
      </c>
      <c r="B5" s="42"/>
      <c r="C5" s="42"/>
      <c r="D5" s="42"/>
      <c r="E5" s="42"/>
    </row>
    <row r="6" spans="1:5" ht="9.75" customHeight="1" x14ac:dyDescent="0.25">
      <c r="A6" s="31"/>
      <c r="B6" s="31"/>
      <c r="C6" s="31"/>
      <c r="D6" s="31"/>
      <c r="E6" s="31"/>
    </row>
    <row r="7" spans="1:5" ht="11.25" customHeight="1" x14ac:dyDescent="0.25">
      <c r="A7" s="42" t="s">
        <v>447</v>
      </c>
      <c r="B7" s="42"/>
      <c r="C7" s="42"/>
      <c r="D7" s="42"/>
      <c r="E7" s="42"/>
    </row>
    <row r="8" spans="1:5" ht="11.25" customHeight="1" x14ac:dyDescent="0.25">
      <c r="A8" s="41" t="s">
        <v>191</v>
      </c>
      <c r="B8" s="41" t="s">
        <v>190</v>
      </c>
      <c r="C8" s="41" t="s">
        <v>189</v>
      </c>
      <c r="D8" s="41" t="s">
        <v>392</v>
      </c>
      <c r="E8" s="41" t="s">
        <v>272</v>
      </c>
    </row>
    <row r="9" spans="1:5" ht="11.25" customHeight="1" x14ac:dyDescent="0.25">
      <c r="A9" s="55">
        <v>3110</v>
      </c>
      <c r="B9" s="31" t="s">
        <v>121</v>
      </c>
      <c r="C9" s="54">
        <v>3543641522</v>
      </c>
      <c r="D9" s="31"/>
      <c r="E9" s="31"/>
    </row>
    <row r="10" spans="1:5" ht="11.25" customHeight="1" x14ac:dyDescent="0.25">
      <c r="A10" s="55">
        <v>3120</v>
      </c>
      <c r="B10" s="31" t="s">
        <v>446</v>
      </c>
      <c r="C10" s="54">
        <v>34241152</v>
      </c>
      <c r="D10" s="31"/>
      <c r="E10" s="31"/>
    </row>
    <row r="11" spans="1:5" ht="11.25" customHeight="1" x14ac:dyDescent="0.25">
      <c r="A11" s="55">
        <v>3130</v>
      </c>
      <c r="B11" s="31" t="s">
        <v>445</v>
      </c>
      <c r="C11" s="54">
        <v>0</v>
      </c>
      <c r="D11" s="31"/>
      <c r="E11" s="31"/>
    </row>
    <row r="12" spans="1:5" ht="11.25" customHeight="1" x14ac:dyDescent="0.25">
      <c r="A12" s="31"/>
      <c r="B12" s="31"/>
      <c r="C12" s="31"/>
      <c r="D12" s="31"/>
      <c r="E12" s="31"/>
    </row>
    <row r="13" spans="1:5" ht="11.25" customHeight="1" x14ac:dyDescent="0.25">
      <c r="A13" s="42" t="s">
        <v>444</v>
      </c>
      <c r="B13" s="42"/>
      <c r="C13" s="42"/>
      <c r="D13" s="42"/>
      <c r="E13" s="42"/>
    </row>
    <row r="14" spans="1:5" ht="11.25" customHeight="1" x14ac:dyDescent="0.25">
      <c r="A14" s="41" t="s">
        <v>191</v>
      </c>
      <c r="B14" s="41" t="s">
        <v>190</v>
      </c>
      <c r="C14" s="41" t="s">
        <v>189</v>
      </c>
      <c r="D14" s="41" t="s">
        <v>443</v>
      </c>
      <c r="E14" s="41"/>
    </row>
    <row r="15" spans="1:5" ht="11.25" customHeight="1" x14ac:dyDescent="0.25">
      <c r="A15" s="55">
        <v>3210</v>
      </c>
      <c r="B15" s="31" t="s">
        <v>442</v>
      </c>
      <c r="C15" s="54">
        <v>-35408659</v>
      </c>
      <c r="D15" s="31"/>
      <c r="E15" s="31"/>
    </row>
    <row r="16" spans="1:5" ht="11.25" customHeight="1" x14ac:dyDescent="0.25">
      <c r="A16" s="55">
        <v>3220</v>
      </c>
      <c r="B16" s="31" t="s">
        <v>441</v>
      </c>
      <c r="C16" s="54">
        <v>-609089473</v>
      </c>
      <c r="D16" s="31"/>
      <c r="E16" s="31"/>
    </row>
    <row r="17" spans="1:4" ht="11.25" customHeight="1" x14ac:dyDescent="0.25">
      <c r="A17" s="55">
        <v>3230</v>
      </c>
      <c r="B17" s="31" t="s">
        <v>440</v>
      </c>
      <c r="C17" s="54">
        <f>SUM(C18:C21)</f>
        <v>3042640756</v>
      </c>
      <c r="D17" s="31"/>
    </row>
    <row r="18" spans="1:4" ht="11.25" customHeight="1" x14ac:dyDescent="0.25">
      <c r="A18" s="55">
        <v>3231</v>
      </c>
      <c r="B18" s="31" t="s">
        <v>439</v>
      </c>
      <c r="C18" s="54">
        <v>3042640756</v>
      </c>
      <c r="D18" s="31"/>
    </row>
    <row r="19" spans="1:4" ht="11.25" customHeight="1" x14ac:dyDescent="0.25">
      <c r="A19" s="55">
        <v>3232</v>
      </c>
      <c r="B19" s="31" t="s">
        <v>438</v>
      </c>
      <c r="C19" s="54">
        <v>0</v>
      </c>
      <c r="D19" s="31"/>
    </row>
    <row r="20" spans="1:4" ht="11.25" customHeight="1" x14ac:dyDescent="0.25">
      <c r="A20" s="55">
        <v>3233</v>
      </c>
      <c r="B20" s="31" t="s">
        <v>437</v>
      </c>
      <c r="C20" s="54">
        <v>0</v>
      </c>
      <c r="D20" s="31"/>
    </row>
    <row r="21" spans="1:4" ht="11.25" customHeight="1" x14ac:dyDescent="0.25">
      <c r="A21" s="55">
        <v>3239</v>
      </c>
      <c r="B21" s="31" t="s">
        <v>436</v>
      </c>
      <c r="C21" s="54">
        <v>0</v>
      </c>
      <c r="D21" s="31"/>
    </row>
    <row r="22" spans="1:4" ht="11.25" customHeight="1" x14ac:dyDescent="0.25">
      <c r="A22" s="55">
        <v>3240</v>
      </c>
      <c r="B22" s="31" t="s">
        <v>435</v>
      </c>
      <c r="C22" s="54">
        <f>SUM(C23:C25)</f>
        <v>0</v>
      </c>
      <c r="D22" s="31"/>
    </row>
    <row r="23" spans="1:4" ht="11.25" customHeight="1" x14ac:dyDescent="0.25">
      <c r="A23" s="55">
        <v>3241</v>
      </c>
      <c r="B23" s="31" t="s">
        <v>434</v>
      </c>
      <c r="C23" s="54">
        <v>0</v>
      </c>
      <c r="D23" s="31"/>
    </row>
    <row r="24" spans="1:4" ht="11.25" customHeight="1" x14ac:dyDescent="0.25">
      <c r="A24" s="55">
        <v>3242</v>
      </c>
      <c r="B24" s="31" t="s">
        <v>433</v>
      </c>
      <c r="C24" s="54">
        <v>0</v>
      </c>
      <c r="D24" s="31"/>
    </row>
    <row r="25" spans="1:4" ht="11.25" customHeight="1" x14ac:dyDescent="0.25">
      <c r="A25" s="55">
        <v>3243</v>
      </c>
      <c r="B25" s="31" t="s">
        <v>432</v>
      </c>
      <c r="C25" s="54">
        <v>0</v>
      </c>
      <c r="D25" s="31"/>
    </row>
    <row r="26" spans="1:4" ht="11.25" customHeight="1" x14ac:dyDescent="0.25">
      <c r="A26" s="55">
        <v>3250</v>
      </c>
      <c r="B26" s="31" t="s">
        <v>431</v>
      </c>
      <c r="C26" s="54">
        <f>SUM(C27:C29)</f>
        <v>10350330</v>
      </c>
      <c r="D26" s="31"/>
    </row>
    <row r="27" spans="1:4" ht="11.25" customHeight="1" x14ac:dyDescent="0.25">
      <c r="A27" s="55">
        <v>3251</v>
      </c>
      <c r="B27" s="31" t="s">
        <v>430</v>
      </c>
      <c r="C27" s="54">
        <v>0</v>
      </c>
      <c r="D27" s="31"/>
    </row>
    <row r="28" spans="1:4" ht="11.25" customHeight="1" x14ac:dyDescent="0.25">
      <c r="A28" s="55">
        <v>3252</v>
      </c>
      <c r="B28" s="31" t="s">
        <v>429</v>
      </c>
      <c r="C28" s="54">
        <v>10350330</v>
      </c>
      <c r="D28" s="31"/>
    </row>
    <row r="29" spans="1:4" ht="11.25" customHeight="1" x14ac:dyDescent="0.25">
      <c r="A29" s="55">
        <v>3253</v>
      </c>
      <c r="B29" s="31" t="s">
        <v>428</v>
      </c>
      <c r="C29" s="54">
        <v>0</v>
      </c>
      <c r="D29" s="31"/>
    </row>
    <row r="30" spans="1:4" ht="9.75" customHeight="1" x14ac:dyDescent="0.25">
      <c r="A30" s="31"/>
      <c r="B30" s="31"/>
      <c r="C30" s="31"/>
      <c r="D30" s="31"/>
    </row>
    <row r="31" spans="1:4" ht="9.75" customHeight="1" x14ac:dyDescent="0.25">
      <c r="A31" s="31"/>
      <c r="B31" s="31" t="s">
        <v>0</v>
      </c>
      <c r="C31" s="31"/>
      <c r="D31" s="31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5" fitToHeight="0" orientation="portrait" r:id="rId1"/>
  <headerFooter>
    <oddFooter>&amp;RPágina &amp;[16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18E1-0E17-4589-B047-B2690BE8DB28}">
  <dimension ref="A1:E147"/>
  <sheetViews>
    <sheetView topLeftCell="A78" workbookViewId="0">
      <selection activeCell="F24" sqref="F24"/>
    </sheetView>
  </sheetViews>
  <sheetFormatPr baseColWidth="10" defaultColWidth="16.83203125" defaultRowHeight="15" customHeight="1" x14ac:dyDescent="0.25"/>
  <cols>
    <col min="1" max="1" width="11.6640625" style="1" customWidth="1"/>
    <col min="2" max="2" width="74" style="1" customWidth="1"/>
    <col min="3" max="3" width="17.6640625" style="1" customWidth="1"/>
    <col min="4" max="4" width="19.1640625" style="1" customWidth="1"/>
    <col min="5" max="5" width="22.33203125" style="1" customWidth="1"/>
    <col min="6" max="26" width="10.6640625" style="1" customWidth="1"/>
    <col min="27" max="16384" width="16.83203125" style="1"/>
  </cols>
  <sheetData>
    <row r="1" spans="1:5" ht="11.25" customHeight="1" x14ac:dyDescent="0.25">
      <c r="A1" s="51" t="str">
        <f>'ESF (2)'!A1</f>
        <v>Universidad de Guanajuato</v>
      </c>
      <c r="B1" s="50"/>
      <c r="C1" s="50"/>
      <c r="D1" s="58" t="s">
        <v>68</v>
      </c>
      <c r="E1" s="52">
        <f>'Notas a los Edos Financieros'!D1</f>
        <v>2025</v>
      </c>
    </row>
    <row r="2" spans="1:5" ht="11.25" customHeight="1" x14ac:dyDescent="0.25">
      <c r="A2" s="51" t="s">
        <v>492</v>
      </c>
      <c r="B2" s="50"/>
      <c r="C2" s="50"/>
      <c r="D2" s="58" t="s">
        <v>66</v>
      </c>
      <c r="E2" s="52" t="str">
        <f>'Notas a los Edos Financieros'!D2</f>
        <v>Anual</v>
      </c>
    </row>
    <row r="3" spans="1:5" ht="11.25" customHeight="1" x14ac:dyDescent="0.25">
      <c r="A3" s="51" t="str">
        <f>'ESF (2)'!A3</f>
        <v>Del 1 de Enero al 31 de Diciembre de 2025</v>
      </c>
      <c r="B3" s="50"/>
      <c r="C3" s="50"/>
      <c r="D3" s="58" t="s">
        <v>63</v>
      </c>
      <c r="E3" s="52" t="str">
        <f>'Notas a los Edos Financieros'!D3</f>
        <v>Cuenta Pública</v>
      </c>
    </row>
    <row r="4" spans="1:5" ht="11.25" customHeight="1" x14ac:dyDescent="0.25">
      <c r="A4" s="51" t="s">
        <v>61</v>
      </c>
      <c r="B4" s="50"/>
      <c r="C4" s="50"/>
      <c r="D4" s="58"/>
      <c r="E4" s="52"/>
    </row>
    <row r="5" spans="1:5" ht="9.75" customHeight="1" x14ac:dyDescent="0.25">
      <c r="A5" s="48" t="s">
        <v>265</v>
      </c>
      <c r="B5" s="42"/>
      <c r="C5" s="42"/>
      <c r="D5" s="42"/>
      <c r="E5" s="42"/>
    </row>
    <row r="6" spans="1:5" ht="9.75" customHeight="1" x14ac:dyDescent="0.25">
      <c r="A6" s="31"/>
      <c r="B6" s="31"/>
      <c r="C6" s="31"/>
      <c r="D6" s="31"/>
      <c r="E6" s="31"/>
    </row>
    <row r="7" spans="1:5" ht="12.75" customHeight="1" x14ac:dyDescent="0.25">
      <c r="A7" s="42" t="s">
        <v>491</v>
      </c>
      <c r="B7" s="42"/>
      <c r="C7" s="42"/>
      <c r="D7" s="42"/>
      <c r="E7" s="31"/>
    </row>
    <row r="8" spans="1:5" ht="12.75" customHeight="1" x14ac:dyDescent="0.25">
      <c r="A8" s="41" t="s">
        <v>191</v>
      </c>
      <c r="B8" s="41" t="s">
        <v>190</v>
      </c>
      <c r="C8" s="39">
        <v>2025</v>
      </c>
      <c r="D8" s="39">
        <v>2024</v>
      </c>
      <c r="E8" s="31"/>
    </row>
    <row r="9" spans="1:5" ht="12.75" customHeight="1" x14ac:dyDescent="0.25">
      <c r="A9" s="55">
        <v>1111</v>
      </c>
      <c r="B9" s="31" t="s">
        <v>490</v>
      </c>
      <c r="C9" s="54">
        <v>13417</v>
      </c>
      <c r="D9" s="54">
        <v>13417</v>
      </c>
      <c r="E9" s="31"/>
    </row>
    <row r="10" spans="1:5" ht="12.75" customHeight="1" x14ac:dyDescent="0.25">
      <c r="A10" s="55">
        <v>1112</v>
      </c>
      <c r="B10" s="31" t="s">
        <v>489</v>
      </c>
      <c r="C10" s="54">
        <v>457589226</v>
      </c>
      <c r="D10" s="54">
        <v>449229001</v>
      </c>
      <c r="E10" s="31"/>
    </row>
    <row r="11" spans="1:5" ht="12.75" customHeight="1" x14ac:dyDescent="0.25">
      <c r="A11" s="55">
        <v>1113</v>
      </c>
      <c r="B11" s="31" t="s">
        <v>488</v>
      </c>
      <c r="C11" s="54">
        <v>511412</v>
      </c>
      <c r="D11" s="54">
        <v>234930</v>
      </c>
      <c r="E11" s="31"/>
    </row>
    <row r="12" spans="1:5" ht="12.75" customHeight="1" x14ac:dyDescent="0.25">
      <c r="A12" s="55">
        <v>1114</v>
      </c>
      <c r="B12" s="31" t="s">
        <v>425</v>
      </c>
      <c r="C12" s="54">
        <v>21195121</v>
      </c>
      <c r="D12" s="54">
        <v>20571434</v>
      </c>
      <c r="E12" s="31"/>
    </row>
    <row r="13" spans="1:5" ht="12.75" customHeight="1" x14ac:dyDescent="0.25">
      <c r="A13" s="55">
        <v>1115</v>
      </c>
      <c r="B13" s="31" t="s">
        <v>424</v>
      </c>
      <c r="C13" s="54">
        <v>14781760</v>
      </c>
      <c r="D13" s="54">
        <v>2913547</v>
      </c>
      <c r="E13" s="31"/>
    </row>
    <row r="14" spans="1:5" ht="12.75" customHeight="1" x14ac:dyDescent="0.25">
      <c r="A14" s="55">
        <v>1116</v>
      </c>
      <c r="B14" s="31" t="s">
        <v>487</v>
      </c>
      <c r="C14" s="54">
        <v>0</v>
      </c>
      <c r="D14" s="54">
        <v>0</v>
      </c>
      <c r="E14" s="31"/>
    </row>
    <row r="15" spans="1:5" ht="12.75" customHeight="1" x14ac:dyDescent="0.25">
      <c r="A15" s="55">
        <v>1119</v>
      </c>
      <c r="B15" s="31" t="s">
        <v>486</v>
      </c>
      <c r="C15" s="54">
        <v>0</v>
      </c>
      <c r="D15" s="54">
        <v>0</v>
      </c>
      <c r="E15" s="31"/>
    </row>
    <row r="16" spans="1:5" ht="12.75" customHeight="1" x14ac:dyDescent="0.25">
      <c r="A16" s="84">
        <v>1110</v>
      </c>
      <c r="B16" s="82" t="s">
        <v>485</v>
      </c>
      <c r="C16" s="59">
        <f>SUM(C9:C15)</f>
        <v>494090936</v>
      </c>
      <c r="D16" s="59">
        <f>SUM(D9:D15)</f>
        <v>472962329</v>
      </c>
      <c r="E16" s="31"/>
    </row>
    <row r="17" spans="1:4" ht="12.75" customHeight="1" x14ac:dyDescent="0.25"/>
    <row r="18" spans="1:4" ht="12.75" customHeight="1" x14ac:dyDescent="0.25"/>
    <row r="19" spans="1:4" ht="12.75" customHeight="1" x14ac:dyDescent="0.25">
      <c r="A19" s="42" t="s">
        <v>484</v>
      </c>
      <c r="B19" s="42"/>
      <c r="C19" s="42"/>
      <c r="D19" s="42"/>
    </row>
    <row r="20" spans="1:4" ht="12.75" customHeight="1" x14ac:dyDescent="0.25">
      <c r="A20" s="41" t="s">
        <v>191</v>
      </c>
      <c r="B20" s="41" t="s">
        <v>190</v>
      </c>
      <c r="C20" s="39">
        <v>2025</v>
      </c>
      <c r="D20" s="39">
        <v>2024</v>
      </c>
    </row>
    <row r="21" spans="1:4" ht="12.75" customHeight="1" x14ac:dyDescent="0.25">
      <c r="A21" s="84">
        <v>1230</v>
      </c>
      <c r="B21" s="83" t="s">
        <v>379</v>
      </c>
      <c r="C21" s="59">
        <v>93616859</v>
      </c>
      <c r="D21" s="59">
        <v>64395843</v>
      </c>
    </row>
    <row r="22" spans="1:4" ht="12.75" customHeight="1" x14ac:dyDescent="0.25">
      <c r="A22" s="55">
        <v>1231</v>
      </c>
      <c r="B22" s="31" t="s">
        <v>378</v>
      </c>
      <c r="C22" s="54">
        <v>0</v>
      </c>
      <c r="D22" s="54">
        <v>0</v>
      </c>
    </row>
    <row r="23" spans="1:4" ht="12.75" customHeight="1" x14ac:dyDescent="0.25">
      <c r="A23" s="55">
        <v>1232</v>
      </c>
      <c r="B23" s="31" t="s">
        <v>377</v>
      </c>
      <c r="C23" s="54">
        <v>0</v>
      </c>
      <c r="D23" s="54">
        <v>0</v>
      </c>
    </row>
    <row r="24" spans="1:4" ht="12.75" customHeight="1" x14ac:dyDescent="0.25">
      <c r="A24" s="55">
        <v>1233</v>
      </c>
      <c r="B24" s="31" t="s">
        <v>376</v>
      </c>
      <c r="C24" s="54">
        <v>0</v>
      </c>
      <c r="D24" s="54">
        <v>0</v>
      </c>
    </row>
    <row r="25" spans="1:4" ht="12.75" customHeight="1" x14ac:dyDescent="0.25">
      <c r="A25" s="55">
        <v>1234</v>
      </c>
      <c r="B25" s="31" t="s">
        <v>375</v>
      </c>
      <c r="C25" s="54">
        <v>0</v>
      </c>
      <c r="D25" s="54">
        <v>0</v>
      </c>
    </row>
    <row r="26" spans="1:4" ht="12.75" customHeight="1" x14ac:dyDescent="0.25">
      <c r="A26" s="55">
        <v>1235</v>
      </c>
      <c r="B26" s="31" t="s">
        <v>374</v>
      </c>
      <c r="C26" s="54">
        <v>0</v>
      </c>
      <c r="D26" s="54">
        <v>0</v>
      </c>
    </row>
    <row r="27" spans="1:4" ht="12.75" customHeight="1" x14ac:dyDescent="0.25">
      <c r="A27" s="55">
        <v>1236</v>
      </c>
      <c r="B27" s="31" t="s">
        <v>373</v>
      </c>
      <c r="C27" s="54">
        <v>93616859</v>
      </c>
      <c r="D27" s="54">
        <v>64395843</v>
      </c>
    </row>
    <row r="28" spans="1:4" ht="12.75" customHeight="1" x14ac:dyDescent="0.25">
      <c r="A28" s="55">
        <v>1239</v>
      </c>
      <c r="B28" s="31" t="s">
        <v>372</v>
      </c>
      <c r="C28" s="54">
        <v>0</v>
      </c>
      <c r="D28" s="54">
        <v>0</v>
      </c>
    </row>
    <row r="29" spans="1:4" ht="12.75" customHeight="1" x14ac:dyDescent="0.25">
      <c r="A29" s="84">
        <v>1240</v>
      </c>
      <c r="B29" s="83" t="s">
        <v>371</v>
      </c>
      <c r="C29" s="59">
        <v>46334168</v>
      </c>
      <c r="D29" s="59">
        <v>70059717</v>
      </c>
    </row>
    <row r="30" spans="1:4" ht="12.75" customHeight="1" x14ac:dyDescent="0.25">
      <c r="A30" s="55">
        <v>1241</v>
      </c>
      <c r="B30" s="31" t="s">
        <v>370</v>
      </c>
      <c r="C30" s="54">
        <v>30412301</v>
      </c>
      <c r="D30" s="54">
        <v>46913034</v>
      </c>
    </row>
    <row r="31" spans="1:4" ht="12.75" customHeight="1" x14ac:dyDescent="0.25">
      <c r="A31" s="55">
        <v>1242</v>
      </c>
      <c r="B31" s="31" t="s">
        <v>369</v>
      </c>
      <c r="C31" s="54">
        <v>4494266</v>
      </c>
      <c r="D31" s="54">
        <v>6990391</v>
      </c>
    </row>
    <row r="32" spans="1:4" ht="12.75" customHeight="1" x14ac:dyDescent="0.25">
      <c r="A32" s="55">
        <v>1243</v>
      </c>
      <c r="B32" s="31" t="s">
        <v>367</v>
      </c>
      <c r="C32" s="54">
        <v>6126371</v>
      </c>
      <c r="D32" s="54">
        <v>9141896</v>
      </c>
    </row>
    <row r="33" spans="1:4" ht="12.75" customHeight="1" x14ac:dyDescent="0.25">
      <c r="A33" s="55">
        <v>1244</v>
      </c>
      <c r="B33" s="31" t="s">
        <v>366</v>
      </c>
      <c r="C33" s="54">
        <v>563300</v>
      </c>
      <c r="D33" s="54">
        <v>360300</v>
      </c>
    </row>
    <row r="34" spans="1:4" ht="12.75" customHeight="1" x14ac:dyDescent="0.25">
      <c r="A34" s="55">
        <v>1245</v>
      </c>
      <c r="B34" s="31" t="s">
        <v>365</v>
      </c>
      <c r="C34" s="54">
        <v>0</v>
      </c>
      <c r="D34" s="54">
        <v>0</v>
      </c>
    </row>
    <row r="35" spans="1:4" ht="12.75" customHeight="1" x14ac:dyDescent="0.25">
      <c r="A35" s="55">
        <v>1246</v>
      </c>
      <c r="B35" s="31" t="s">
        <v>364</v>
      </c>
      <c r="C35" s="54">
        <v>4737930</v>
      </c>
      <c r="D35" s="54">
        <v>6654096</v>
      </c>
    </row>
    <row r="36" spans="1:4" ht="12.75" customHeight="1" x14ac:dyDescent="0.25">
      <c r="A36" s="55">
        <v>1247</v>
      </c>
      <c r="B36" s="31" t="s">
        <v>363</v>
      </c>
      <c r="C36" s="54">
        <v>0</v>
      </c>
      <c r="D36" s="54">
        <v>0</v>
      </c>
    </row>
    <row r="37" spans="1:4" ht="12.75" customHeight="1" x14ac:dyDescent="0.25">
      <c r="A37" s="55">
        <v>1248</v>
      </c>
      <c r="B37" s="31" t="s">
        <v>362</v>
      </c>
      <c r="C37" s="54">
        <v>0</v>
      </c>
      <c r="D37" s="54">
        <v>0</v>
      </c>
    </row>
    <row r="38" spans="1:4" ht="12.75" customHeight="1" x14ac:dyDescent="0.25">
      <c r="A38" s="84">
        <v>1250</v>
      </c>
      <c r="B38" s="83" t="s">
        <v>356</v>
      </c>
      <c r="C38" s="59">
        <v>209722</v>
      </c>
      <c r="D38" s="59">
        <v>1147471</v>
      </c>
    </row>
    <row r="39" spans="1:4" ht="12.75" customHeight="1" x14ac:dyDescent="0.25">
      <c r="A39" s="55">
        <v>1251</v>
      </c>
      <c r="B39" s="31" t="s">
        <v>355</v>
      </c>
      <c r="C39" s="54">
        <v>87000</v>
      </c>
      <c r="D39" s="54">
        <v>821124</v>
      </c>
    </row>
    <row r="40" spans="1:4" ht="12.75" customHeight="1" x14ac:dyDescent="0.25">
      <c r="A40" s="55">
        <v>1252</v>
      </c>
      <c r="B40" s="31" t="s">
        <v>354</v>
      </c>
      <c r="C40" s="54">
        <v>0</v>
      </c>
      <c r="D40" s="54">
        <v>0</v>
      </c>
    </row>
    <row r="41" spans="1:4" ht="12.75" customHeight="1" x14ac:dyDescent="0.25">
      <c r="A41" s="55">
        <v>1253</v>
      </c>
      <c r="B41" s="31" t="s">
        <v>353</v>
      </c>
      <c r="C41" s="54">
        <v>0</v>
      </c>
      <c r="D41" s="54">
        <v>0</v>
      </c>
    </row>
    <row r="42" spans="1:4" ht="12.75" customHeight="1" x14ac:dyDescent="0.25">
      <c r="A42" s="55">
        <v>1254</v>
      </c>
      <c r="B42" s="31" t="s">
        <v>352</v>
      </c>
      <c r="C42" s="54">
        <v>122722</v>
      </c>
      <c r="D42" s="54">
        <v>326347</v>
      </c>
    </row>
    <row r="43" spans="1:4" ht="12.75" customHeight="1" x14ac:dyDescent="0.25">
      <c r="A43" s="55">
        <v>1259</v>
      </c>
      <c r="B43" s="31" t="s">
        <v>351</v>
      </c>
      <c r="C43" s="54">
        <v>0</v>
      </c>
      <c r="D43" s="54">
        <v>0</v>
      </c>
    </row>
    <row r="44" spans="1:4" ht="12.75" customHeight="1" x14ac:dyDescent="0.25">
      <c r="A44" s="55"/>
      <c r="B44" s="82" t="s">
        <v>483</v>
      </c>
      <c r="C44" s="59">
        <v>140160749</v>
      </c>
      <c r="D44" s="59">
        <v>135603031</v>
      </c>
    </row>
    <row r="45" spans="1:4" ht="12.75" customHeight="1" x14ac:dyDescent="0.25">
      <c r="A45" s="31"/>
      <c r="B45" s="31"/>
      <c r="C45" s="31"/>
      <c r="D45" s="31"/>
    </row>
    <row r="46" spans="1:4" ht="12.75" customHeight="1" x14ac:dyDescent="0.25">
      <c r="A46" s="42" t="s">
        <v>482</v>
      </c>
      <c r="B46" s="42"/>
      <c r="C46" s="42"/>
      <c r="D46" s="42"/>
    </row>
    <row r="47" spans="1:4" ht="12.75" customHeight="1" x14ac:dyDescent="0.25">
      <c r="A47" s="41" t="s">
        <v>191</v>
      </c>
      <c r="B47" s="41" t="s">
        <v>190</v>
      </c>
      <c r="C47" s="39">
        <v>2025</v>
      </c>
      <c r="D47" s="39">
        <v>2024</v>
      </c>
    </row>
    <row r="48" spans="1:4" ht="12.75" customHeight="1" x14ac:dyDescent="0.25">
      <c r="A48" s="64">
        <v>3210</v>
      </c>
      <c r="B48" s="77" t="s">
        <v>481</v>
      </c>
      <c r="C48" s="59">
        <v>-35408659</v>
      </c>
      <c r="D48" s="59">
        <v>38327814</v>
      </c>
    </row>
    <row r="49" spans="1:4" ht="12.75" customHeight="1" x14ac:dyDescent="0.25">
      <c r="A49" s="61"/>
      <c r="B49" s="81" t="s">
        <v>480</v>
      </c>
      <c r="C49" s="59">
        <f>C54+C66+C94+C97+C50</f>
        <v>292621427</v>
      </c>
      <c r="D49" s="59">
        <f>D54+D66+D94+D97+D50</f>
        <v>338206633</v>
      </c>
    </row>
    <row r="50" spans="1:4" ht="12.75" customHeight="1" x14ac:dyDescent="0.25">
      <c r="A50" s="72">
        <v>5100</v>
      </c>
      <c r="B50" s="75" t="s">
        <v>186</v>
      </c>
      <c r="C50" s="59">
        <f>SUM(C53+C51)</f>
        <v>0</v>
      </c>
      <c r="D50" s="59">
        <f>SUM(D53+D51)</f>
        <v>0</v>
      </c>
    </row>
    <row r="51" spans="1:4" ht="12.75" customHeight="1" x14ac:dyDescent="0.25">
      <c r="A51" s="70">
        <v>5120</v>
      </c>
      <c r="B51" s="80" t="s">
        <v>394</v>
      </c>
      <c r="C51" s="54">
        <f>C52</f>
        <v>0</v>
      </c>
      <c r="D51" s="54">
        <f>D52</f>
        <v>0</v>
      </c>
    </row>
    <row r="52" spans="1:4" ht="12.75" customHeight="1" x14ac:dyDescent="0.25">
      <c r="A52" s="79">
        <v>5120</v>
      </c>
      <c r="B52" s="78" t="s">
        <v>394</v>
      </c>
      <c r="C52" s="54">
        <v>0</v>
      </c>
      <c r="D52" s="54">
        <v>0</v>
      </c>
    </row>
    <row r="53" spans="1:4" ht="12.75" customHeight="1" x14ac:dyDescent="0.25">
      <c r="A53" s="66">
        <v>5130</v>
      </c>
      <c r="B53" s="74" t="s">
        <v>479</v>
      </c>
      <c r="C53" s="54">
        <v>0</v>
      </c>
      <c r="D53" s="54">
        <v>0</v>
      </c>
    </row>
    <row r="54" spans="1:4" ht="12.75" customHeight="1" x14ac:dyDescent="0.25">
      <c r="A54" s="64">
        <v>5400</v>
      </c>
      <c r="B54" s="77" t="s">
        <v>115</v>
      </c>
      <c r="C54" s="54">
        <f>C55+C57+C59+C61+C63</f>
        <v>0</v>
      </c>
      <c r="D54" s="54">
        <f>D55+D57+D59+D61+D63</f>
        <v>0</v>
      </c>
    </row>
    <row r="55" spans="1:4" ht="12.75" customHeight="1" x14ac:dyDescent="0.25">
      <c r="A55" s="61">
        <v>5410</v>
      </c>
      <c r="B55" s="76" t="s">
        <v>478</v>
      </c>
      <c r="C55" s="54">
        <f>C56</f>
        <v>0</v>
      </c>
      <c r="D55" s="54">
        <f>D56</f>
        <v>0</v>
      </c>
    </row>
    <row r="56" spans="1:4" ht="12.75" customHeight="1" x14ac:dyDescent="0.25">
      <c r="A56" s="61">
        <v>5411</v>
      </c>
      <c r="B56" s="76" t="s">
        <v>113</v>
      </c>
      <c r="C56" s="54">
        <v>0</v>
      </c>
      <c r="D56" s="54">
        <v>0</v>
      </c>
    </row>
    <row r="57" spans="1:4" ht="12.75" customHeight="1" x14ac:dyDescent="0.25">
      <c r="A57" s="61">
        <v>5420</v>
      </c>
      <c r="B57" s="76" t="s">
        <v>477</v>
      </c>
      <c r="C57" s="54">
        <f>C58</f>
        <v>0</v>
      </c>
      <c r="D57" s="54">
        <f>D58</f>
        <v>0</v>
      </c>
    </row>
    <row r="58" spans="1:4" ht="12.75" customHeight="1" x14ac:dyDescent="0.25">
      <c r="A58" s="61">
        <v>5421</v>
      </c>
      <c r="B58" s="76" t="s">
        <v>110</v>
      </c>
      <c r="C58" s="54">
        <v>0</v>
      </c>
      <c r="D58" s="54">
        <v>0</v>
      </c>
    </row>
    <row r="59" spans="1:4" ht="12.75" customHeight="1" x14ac:dyDescent="0.25">
      <c r="A59" s="61">
        <v>5430</v>
      </c>
      <c r="B59" s="76" t="s">
        <v>476</v>
      </c>
      <c r="C59" s="54">
        <f>C60</f>
        <v>0</v>
      </c>
      <c r="D59" s="54">
        <f>D60</f>
        <v>0</v>
      </c>
    </row>
    <row r="60" spans="1:4" ht="12.75" customHeight="1" x14ac:dyDescent="0.25">
      <c r="A60" s="61">
        <v>5431</v>
      </c>
      <c r="B60" s="76" t="s">
        <v>107</v>
      </c>
      <c r="C60" s="54">
        <v>0</v>
      </c>
      <c r="D60" s="54">
        <v>0</v>
      </c>
    </row>
    <row r="61" spans="1:4" ht="12.75" customHeight="1" x14ac:dyDescent="0.25">
      <c r="A61" s="61">
        <v>5440</v>
      </c>
      <c r="B61" s="76" t="s">
        <v>475</v>
      </c>
      <c r="C61" s="54">
        <f>C62</f>
        <v>0</v>
      </c>
      <c r="D61" s="54">
        <f>D62</f>
        <v>0</v>
      </c>
    </row>
    <row r="62" spans="1:4" ht="12.75" customHeight="1" x14ac:dyDescent="0.25">
      <c r="A62" s="61">
        <v>5441</v>
      </c>
      <c r="B62" s="76" t="s">
        <v>475</v>
      </c>
      <c r="C62" s="59">
        <v>0</v>
      </c>
      <c r="D62" s="59">
        <v>0</v>
      </c>
    </row>
    <row r="63" spans="1:4" ht="12.75" customHeight="1" x14ac:dyDescent="0.25">
      <c r="A63" s="61">
        <v>5450</v>
      </c>
      <c r="B63" s="76" t="s">
        <v>474</v>
      </c>
      <c r="C63" s="59">
        <f>SUM(C64:C65)</f>
        <v>0</v>
      </c>
      <c r="D63" s="59">
        <f>SUM(D64:D65)</f>
        <v>0</v>
      </c>
    </row>
    <row r="64" spans="1:4" ht="12.75" customHeight="1" x14ac:dyDescent="0.25">
      <c r="A64" s="61">
        <v>5451</v>
      </c>
      <c r="B64" s="76" t="s">
        <v>103</v>
      </c>
      <c r="C64" s="54">
        <v>0</v>
      </c>
      <c r="D64" s="54">
        <v>0</v>
      </c>
    </row>
    <row r="65" spans="1:4" ht="12.75" customHeight="1" x14ac:dyDescent="0.25">
      <c r="A65" s="61">
        <v>5452</v>
      </c>
      <c r="B65" s="76" t="s">
        <v>102</v>
      </c>
      <c r="C65" s="54">
        <v>0</v>
      </c>
      <c r="D65" s="54">
        <v>0</v>
      </c>
    </row>
    <row r="66" spans="1:4" ht="12.75" customHeight="1" x14ac:dyDescent="0.25">
      <c r="A66" s="64">
        <v>5500</v>
      </c>
      <c r="B66" s="77" t="s">
        <v>101</v>
      </c>
      <c r="C66" s="54">
        <f>C67+C76+C79+C85</f>
        <v>230770588</v>
      </c>
      <c r="D66" s="54">
        <f>D67+D76+D79+D85</f>
        <v>241936534</v>
      </c>
    </row>
    <row r="67" spans="1:4" ht="12.75" customHeight="1" x14ac:dyDescent="0.25">
      <c r="A67" s="61">
        <v>5510</v>
      </c>
      <c r="B67" s="76" t="s">
        <v>100</v>
      </c>
      <c r="C67" s="54">
        <f>SUM(C68:C75)</f>
        <v>227406011</v>
      </c>
      <c r="D67" s="54">
        <f>SUM(D68:D75)</f>
        <v>240861869</v>
      </c>
    </row>
    <row r="68" spans="1:4" ht="12.75" customHeight="1" x14ac:dyDescent="0.25">
      <c r="A68" s="61">
        <v>5511</v>
      </c>
      <c r="B68" s="76" t="s">
        <v>99</v>
      </c>
      <c r="C68" s="54">
        <v>2369713</v>
      </c>
      <c r="D68" s="54">
        <v>15428002</v>
      </c>
    </row>
    <row r="69" spans="1:4" ht="12.75" customHeight="1" x14ac:dyDescent="0.25">
      <c r="A69" s="61">
        <v>5512</v>
      </c>
      <c r="B69" s="76" t="s">
        <v>98</v>
      </c>
      <c r="C69" s="54">
        <v>0</v>
      </c>
      <c r="D69" s="54">
        <v>0</v>
      </c>
    </row>
    <row r="70" spans="1:4" ht="12.75" customHeight="1" x14ac:dyDescent="0.25">
      <c r="A70" s="61">
        <v>5513</v>
      </c>
      <c r="B70" s="76" t="s">
        <v>97</v>
      </c>
      <c r="C70" s="54">
        <v>142646302</v>
      </c>
      <c r="D70" s="54">
        <v>136050807</v>
      </c>
    </row>
    <row r="71" spans="1:4" ht="12.75" customHeight="1" x14ac:dyDescent="0.25">
      <c r="A71" s="61">
        <v>5514</v>
      </c>
      <c r="B71" s="76" t="s">
        <v>96</v>
      </c>
      <c r="C71" s="54">
        <v>0</v>
      </c>
      <c r="D71" s="54">
        <v>0</v>
      </c>
    </row>
    <row r="72" spans="1:4" ht="12.75" customHeight="1" x14ac:dyDescent="0.25">
      <c r="A72" s="61">
        <v>5515</v>
      </c>
      <c r="B72" s="76" t="s">
        <v>95</v>
      </c>
      <c r="C72" s="59">
        <v>80151705</v>
      </c>
      <c r="D72" s="59">
        <v>86838330</v>
      </c>
    </row>
    <row r="73" spans="1:4" ht="12.75" customHeight="1" x14ac:dyDescent="0.25">
      <c r="A73" s="61">
        <v>5516</v>
      </c>
      <c r="B73" s="76" t="s">
        <v>94</v>
      </c>
      <c r="C73" s="54">
        <v>0</v>
      </c>
      <c r="D73" s="54">
        <v>0</v>
      </c>
    </row>
    <row r="74" spans="1:4" ht="12.75" customHeight="1" x14ac:dyDescent="0.25">
      <c r="A74" s="61">
        <v>5517</v>
      </c>
      <c r="B74" s="76" t="s">
        <v>93</v>
      </c>
      <c r="C74" s="54">
        <v>1800420</v>
      </c>
      <c r="D74" s="54">
        <v>1731883</v>
      </c>
    </row>
    <row r="75" spans="1:4" ht="12.75" customHeight="1" x14ac:dyDescent="0.25">
      <c r="A75" s="61">
        <v>5518</v>
      </c>
      <c r="B75" s="76" t="s">
        <v>92</v>
      </c>
      <c r="C75" s="59">
        <v>437871</v>
      </c>
      <c r="D75" s="59">
        <v>812847</v>
      </c>
    </row>
    <row r="76" spans="1:4" ht="12.75" customHeight="1" x14ac:dyDescent="0.25">
      <c r="A76" s="61">
        <v>5520</v>
      </c>
      <c r="B76" s="76" t="s">
        <v>91</v>
      </c>
      <c r="C76" s="54">
        <f>SUM(C77:C78)</f>
        <v>0</v>
      </c>
      <c r="D76" s="54">
        <f>SUM(D77:D78)</f>
        <v>0</v>
      </c>
    </row>
    <row r="77" spans="1:4" ht="12.75" customHeight="1" x14ac:dyDescent="0.25">
      <c r="A77" s="61">
        <v>5521</v>
      </c>
      <c r="B77" s="76" t="s">
        <v>90</v>
      </c>
      <c r="C77" s="54">
        <v>0</v>
      </c>
      <c r="D77" s="54">
        <v>0</v>
      </c>
    </row>
    <row r="78" spans="1:4" ht="12.75" customHeight="1" x14ac:dyDescent="0.25">
      <c r="A78" s="61">
        <v>5522</v>
      </c>
      <c r="B78" s="76" t="s">
        <v>89</v>
      </c>
      <c r="C78" s="54">
        <v>0</v>
      </c>
      <c r="D78" s="54">
        <v>0</v>
      </c>
    </row>
    <row r="79" spans="1:4" ht="12.75" customHeight="1" x14ac:dyDescent="0.25">
      <c r="A79" s="64">
        <v>5530</v>
      </c>
      <c r="B79" s="77" t="s">
        <v>88</v>
      </c>
      <c r="C79" s="54">
        <f>SUM(C80:C84)</f>
        <v>0</v>
      </c>
      <c r="D79" s="54">
        <f>SUM(D80:D84)</f>
        <v>53193</v>
      </c>
    </row>
    <row r="80" spans="1:4" ht="12.75" customHeight="1" x14ac:dyDescent="0.25">
      <c r="A80" s="61">
        <v>5531</v>
      </c>
      <c r="B80" s="76" t="s">
        <v>87</v>
      </c>
      <c r="C80" s="54">
        <v>0</v>
      </c>
      <c r="D80" s="54">
        <v>0</v>
      </c>
    </row>
    <row r="81" spans="1:4" ht="12.75" customHeight="1" x14ac:dyDescent="0.25">
      <c r="A81" s="61">
        <v>5532</v>
      </c>
      <c r="B81" s="76" t="s">
        <v>86</v>
      </c>
      <c r="C81" s="59">
        <v>0</v>
      </c>
      <c r="D81" s="59">
        <v>0</v>
      </c>
    </row>
    <row r="82" spans="1:4" ht="12.75" customHeight="1" x14ac:dyDescent="0.25">
      <c r="A82" s="61">
        <v>5533</v>
      </c>
      <c r="B82" s="76" t="s">
        <v>85</v>
      </c>
      <c r="C82" s="54">
        <v>0</v>
      </c>
      <c r="D82" s="54">
        <v>0</v>
      </c>
    </row>
    <row r="83" spans="1:4" ht="12.75" customHeight="1" x14ac:dyDescent="0.25">
      <c r="A83" s="61">
        <v>5534</v>
      </c>
      <c r="B83" s="76" t="s">
        <v>84</v>
      </c>
      <c r="C83" s="54">
        <v>0</v>
      </c>
      <c r="D83" s="54">
        <v>0</v>
      </c>
    </row>
    <row r="84" spans="1:4" ht="12.75" customHeight="1" x14ac:dyDescent="0.25">
      <c r="A84" s="61">
        <v>5535</v>
      </c>
      <c r="B84" s="76" t="s">
        <v>83</v>
      </c>
      <c r="C84" s="54">
        <v>0</v>
      </c>
      <c r="D84" s="54">
        <v>53193</v>
      </c>
    </row>
    <row r="85" spans="1:4" ht="12.75" customHeight="1" x14ac:dyDescent="0.25">
      <c r="A85" s="64">
        <v>5590</v>
      </c>
      <c r="B85" s="77" t="s">
        <v>82</v>
      </c>
      <c r="C85" s="54">
        <f>SUM(C86:C93)</f>
        <v>3364577</v>
      </c>
      <c r="D85" s="54">
        <f>SUM(D86:D93)</f>
        <v>1021472</v>
      </c>
    </row>
    <row r="86" spans="1:4" ht="12.75" customHeight="1" x14ac:dyDescent="0.25">
      <c r="A86" s="61">
        <v>5591</v>
      </c>
      <c r="B86" s="76" t="s">
        <v>81</v>
      </c>
      <c r="C86" s="54">
        <v>0</v>
      </c>
      <c r="D86" s="54">
        <v>0</v>
      </c>
    </row>
    <row r="87" spans="1:4" ht="12.75" customHeight="1" x14ac:dyDescent="0.25">
      <c r="A87" s="61">
        <v>5592</v>
      </c>
      <c r="B87" s="76" t="s">
        <v>80</v>
      </c>
      <c r="C87" s="54">
        <v>0</v>
      </c>
      <c r="D87" s="54">
        <v>0</v>
      </c>
    </row>
    <row r="88" spans="1:4" ht="12.75" customHeight="1" x14ac:dyDescent="0.25">
      <c r="A88" s="61">
        <v>5593</v>
      </c>
      <c r="B88" s="76" t="s">
        <v>79</v>
      </c>
      <c r="C88" s="54">
        <v>0</v>
      </c>
      <c r="D88" s="54">
        <v>0</v>
      </c>
    </row>
    <row r="89" spans="1:4" ht="12.75" customHeight="1" x14ac:dyDescent="0.25">
      <c r="A89" s="61">
        <v>5594</v>
      </c>
      <c r="B89" s="76" t="s">
        <v>473</v>
      </c>
      <c r="C89" s="54">
        <v>3364510</v>
      </c>
      <c r="D89" s="54">
        <v>1021411</v>
      </c>
    </row>
    <row r="90" spans="1:4" ht="12.75" customHeight="1" x14ac:dyDescent="0.25">
      <c r="A90" s="61">
        <v>5595</v>
      </c>
      <c r="B90" s="76" t="s">
        <v>77</v>
      </c>
      <c r="C90" s="59">
        <v>0</v>
      </c>
      <c r="D90" s="59">
        <v>0</v>
      </c>
    </row>
    <row r="91" spans="1:4" ht="12.75" customHeight="1" x14ac:dyDescent="0.25">
      <c r="A91" s="61">
        <v>5596</v>
      </c>
      <c r="B91" s="76" t="s">
        <v>76</v>
      </c>
      <c r="C91" s="59">
        <v>0</v>
      </c>
      <c r="D91" s="59">
        <v>0</v>
      </c>
    </row>
    <row r="92" spans="1:4" ht="12.75" customHeight="1" x14ac:dyDescent="0.25">
      <c r="A92" s="61">
        <v>5597</v>
      </c>
      <c r="B92" s="76" t="s">
        <v>75</v>
      </c>
      <c r="C92" s="54">
        <v>0</v>
      </c>
      <c r="D92" s="54">
        <v>0</v>
      </c>
    </row>
    <row r="93" spans="1:4" ht="12.75" customHeight="1" x14ac:dyDescent="0.25">
      <c r="A93" s="61">
        <v>5599</v>
      </c>
      <c r="B93" s="76" t="s">
        <v>73</v>
      </c>
      <c r="C93" s="59">
        <v>67</v>
      </c>
      <c r="D93" s="59">
        <v>61</v>
      </c>
    </row>
    <row r="94" spans="1:4" ht="12.75" customHeight="1" x14ac:dyDescent="0.25">
      <c r="A94" s="64">
        <v>5600</v>
      </c>
      <c r="B94" s="77" t="s">
        <v>72</v>
      </c>
      <c r="C94" s="54">
        <f>C95</f>
        <v>0</v>
      </c>
      <c r="D94" s="54">
        <f>D95</f>
        <v>0</v>
      </c>
    </row>
    <row r="95" spans="1:4" ht="12.75" customHeight="1" x14ac:dyDescent="0.25">
      <c r="A95" s="61">
        <v>5610</v>
      </c>
      <c r="B95" s="76" t="s">
        <v>71</v>
      </c>
      <c r="C95" s="54">
        <v>0</v>
      </c>
      <c r="D95" s="54">
        <v>0</v>
      </c>
    </row>
    <row r="96" spans="1:4" ht="12.75" customHeight="1" x14ac:dyDescent="0.25">
      <c r="A96" s="61">
        <v>5611</v>
      </c>
      <c r="B96" s="76" t="s">
        <v>70</v>
      </c>
      <c r="C96" s="54">
        <v>0</v>
      </c>
      <c r="D96" s="54">
        <v>0</v>
      </c>
    </row>
    <row r="97" spans="1:4" ht="12.75" customHeight="1" x14ac:dyDescent="0.25">
      <c r="A97" s="64">
        <v>2110</v>
      </c>
      <c r="B97" s="63" t="s">
        <v>472</v>
      </c>
      <c r="C97" s="54">
        <f>SUM(C98:C102)</f>
        <v>61850839</v>
      </c>
      <c r="D97" s="54">
        <f>SUM(D98:D102)</f>
        <v>96270099</v>
      </c>
    </row>
    <row r="98" spans="1:4" ht="12.75" customHeight="1" x14ac:dyDescent="0.25">
      <c r="A98" s="61">
        <v>2111</v>
      </c>
      <c r="B98" s="76" t="s">
        <v>471</v>
      </c>
      <c r="C98" s="54">
        <v>47296336</v>
      </c>
      <c r="D98" s="54">
        <v>83354374</v>
      </c>
    </row>
    <row r="99" spans="1:4" ht="12.75" customHeight="1" x14ac:dyDescent="0.25">
      <c r="A99" s="61">
        <v>2112</v>
      </c>
      <c r="B99" s="76" t="s">
        <v>470</v>
      </c>
      <c r="C99" s="59">
        <v>1566723</v>
      </c>
      <c r="D99" s="59">
        <v>1057740</v>
      </c>
    </row>
    <row r="100" spans="1:4" ht="12.75" customHeight="1" x14ac:dyDescent="0.25">
      <c r="A100" s="61">
        <v>2112</v>
      </c>
      <c r="B100" s="76" t="s">
        <v>469</v>
      </c>
      <c r="C100" s="54">
        <v>12695005</v>
      </c>
      <c r="D100" s="54">
        <v>11771585</v>
      </c>
    </row>
    <row r="101" spans="1:4" ht="12.75" customHeight="1" x14ac:dyDescent="0.25">
      <c r="A101" s="61">
        <v>2115</v>
      </c>
      <c r="B101" s="76" t="s">
        <v>468</v>
      </c>
      <c r="C101" s="59">
        <v>292775</v>
      </c>
      <c r="D101" s="59">
        <v>86400</v>
      </c>
    </row>
    <row r="102" spans="1:4" ht="12.75" customHeight="1" x14ac:dyDescent="0.25">
      <c r="A102" s="61">
        <v>2114</v>
      </c>
      <c r="B102" s="76" t="s">
        <v>467</v>
      </c>
      <c r="C102" s="54">
        <v>0</v>
      </c>
      <c r="D102" s="54">
        <v>0</v>
      </c>
    </row>
    <row r="103" spans="1:4" ht="12.75" customHeight="1" x14ac:dyDescent="0.25">
      <c r="A103" s="64">
        <v>5120</v>
      </c>
      <c r="B103" s="77" t="s">
        <v>394</v>
      </c>
      <c r="C103" s="59">
        <v>0</v>
      </c>
      <c r="D103" s="59">
        <v>0</v>
      </c>
    </row>
    <row r="104" spans="1:4" ht="12.75" customHeight="1" x14ac:dyDescent="0.25">
      <c r="A104" s="61">
        <v>5120</v>
      </c>
      <c r="B104" s="76" t="s">
        <v>394</v>
      </c>
      <c r="C104" s="54">
        <v>0</v>
      </c>
      <c r="D104" s="54">
        <v>0</v>
      </c>
    </row>
    <row r="105" spans="1:4" ht="12.75" customHeight="1" x14ac:dyDescent="0.25">
      <c r="A105" s="66"/>
      <c r="B105" s="73" t="s">
        <v>466</v>
      </c>
      <c r="C105" s="54">
        <f>+C106</f>
        <v>0</v>
      </c>
      <c r="D105" s="54">
        <f>+D106</f>
        <v>0</v>
      </c>
    </row>
    <row r="106" spans="1:4" ht="12.75" customHeight="1" x14ac:dyDescent="0.25">
      <c r="A106" s="72">
        <v>1270</v>
      </c>
      <c r="B106" s="75" t="s">
        <v>349</v>
      </c>
      <c r="C106" s="59">
        <f>+C107</f>
        <v>0</v>
      </c>
      <c r="D106" s="59">
        <f>+D107</f>
        <v>0</v>
      </c>
    </row>
    <row r="107" spans="1:4" ht="12.75" customHeight="1" x14ac:dyDescent="0.25">
      <c r="A107" s="66">
        <v>1273</v>
      </c>
      <c r="B107" s="74" t="s">
        <v>465</v>
      </c>
      <c r="C107" s="54">
        <v>0</v>
      </c>
      <c r="D107" s="54">
        <v>0</v>
      </c>
    </row>
    <row r="108" spans="1:4" ht="12.75" customHeight="1" x14ac:dyDescent="0.25">
      <c r="A108" s="66"/>
      <c r="B108" s="73" t="s">
        <v>464</v>
      </c>
      <c r="C108" s="54">
        <f>+C109+C131</f>
        <v>95923412</v>
      </c>
      <c r="D108" s="54">
        <f>+D109+D131</f>
        <v>64621666</v>
      </c>
    </row>
    <row r="109" spans="1:4" ht="12.75" customHeight="1" x14ac:dyDescent="0.25">
      <c r="A109" s="72">
        <v>4300</v>
      </c>
      <c r="B109" s="71" t="s">
        <v>463</v>
      </c>
      <c r="C109" s="54">
        <f>C123+C110+C113+C119+C121</f>
        <v>250475</v>
      </c>
      <c r="D109" s="54">
        <f>D123+D110+D113+D119+D121</f>
        <v>5062908</v>
      </c>
    </row>
    <row r="110" spans="1:4" ht="12.75" customHeight="1" x14ac:dyDescent="0.25">
      <c r="A110" s="72">
        <v>4310</v>
      </c>
      <c r="B110" s="71" t="s">
        <v>209</v>
      </c>
      <c r="C110" s="54">
        <f>SUM(C111:C112)</f>
        <v>0</v>
      </c>
      <c r="D110" s="54">
        <f>SUM(D111:D112)</f>
        <v>0</v>
      </c>
    </row>
    <row r="111" spans="1:4" ht="12.75" customHeight="1" x14ac:dyDescent="0.25">
      <c r="A111" s="66">
        <v>4311</v>
      </c>
      <c r="B111" s="65" t="s">
        <v>208</v>
      </c>
      <c r="C111" s="54">
        <v>0</v>
      </c>
      <c r="D111" s="54">
        <v>0</v>
      </c>
    </row>
    <row r="112" spans="1:4" ht="12.75" customHeight="1" x14ac:dyDescent="0.25">
      <c r="A112" s="66">
        <v>4319</v>
      </c>
      <c r="B112" s="65" t="s">
        <v>207</v>
      </c>
      <c r="C112" s="59">
        <v>0</v>
      </c>
      <c r="D112" s="59">
        <v>0</v>
      </c>
    </row>
    <row r="113" spans="1:4" ht="12.75" customHeight="1" x14ac:dyDescent="0.25">
      <c r="A113" s="72">
        <v>4320</v>
      </c>
      <c r="B113" s="71" t="s">
        <v>206</v>
      </c>
      <c r="C113" s="54">
        <f>SUM(C114:C118)</f>
        <v>0</v>
      </c>
      <c r="D113" s="54">
        <f>SUM(D114:D118)</f>
        <v>0</v>
      </c>
    </row>
    <row r="114" spans="1:4" ht="12.75" customHeight="1" x14ac:dyDescent="0.25">
      <c r="A114" s="66">
        <v>4321</v>
      </c>
      <c r="B114" s="65" t="s">
        <v>205</v>
      </c>
      <c r="C114" s="59">
        <v>0</v>
      </c>
      <c r="D114" s="59">
        <v>0</v>
      </c>
    </row>
    <row r="115" spans="1:4" ht="12.75" customHeight="1" x14ac:dyDescent="0.25">
      <c r="A115" s="66">
        <v>4322</v>
      </c>
      <c r="B115" s="65" t="s">
        <v>204</v>
      </c>
      <c r="C115" s="54">
        <v>0</v>
      </c>
      <c r="D115" s="54">
        <v>0</v>
      </c>
    </row>
    <row r="116" spans="1:4" ht="12.75" customHeight="1" x14ac:dyDescent="0.25">
      <c r="A116" s="66">
        <v>4323</v>
      </c>
      <c r="B116" s="65" t="s">
        <v>203</v>
      </c>
      <c r="C116" s="59">
        <v>0</v>
      </c>
      <c r="D116" s="59">
        <v>0</v>
      </c>
    </row>
    <row r="117" spans="1:4" ht="12.75" customHeight="1" x14ac:dyDescent="0.25">
      <c r="A117" s="66">
        <v>4324</v>
      </c>
      <c r="B117" s="65" t="s">
        <v>202</v>
      </c>
      <c r="C117" s="54">
        <v>0</v>
      </c>
      <c r="D117" s="54">
        <v>0</v>
      </c>
    </row>
    <row r="118" spans="1:4" ht="12.75" customHeight="1" x14ac:dyDescent="0.25">
      <c r="A118" s="66">
        <v>4325</v>
      </c>
      <c r="B118" s="65" t="s">
        <v>201</v>
      </c>
      <c r="C118" s="54">
        <v>0</v>
      </c>
      <c r="D118" s="54">
        <v>0</v>
      </c>
    </row>
    <row r="119" spans="1:4" ht="12.75" customHeight="1" x14ac:dyDescent="0.25">
      <c r="A119" s="72">
        <v>4330</v>
      </c>
      <c r="B119" s="71" t="s">
        <v>200</v>
      </c>
      <c r="C119" s="54">
        <f>C120</f>
        <v>0</v>
      </c>
      <c r="D119" s="54">
        <f>D120</f>
        <v>0</v>
      </c>
    </row>
    <row r="120" spans="1:4" ht="12.75" customHeight="1" x14ac:dyDescent="0.25">
      <c r="A120" s="66">
        <v>4331</v>
      </c>
      <c r="B120" s="65" t="s">
        <v>200</v>
      </c>
      <c r="C120" s="54">
        <v>0</v>
      </c>
      <c r="D120" s="54">
        <v>0</v>
      </c>
    </row>
    <row r="121" spans="1:4" ht="12.75" customHeight="1" x14ac:dyDescent="0.25">
      <c r="A121" s="72">
        <v>4340</v>
      </c>
      <c r="B121" s="71" t="s">
        <v>199</v>
      </c>
      <c r="C121" s="54">
        <f>C122</f>
        <v>0</v>
      </c>
      <c r="D121" s="54">
        <f>D122</f>
        <v>0</v>
      </c>
    </row>
    <row r="122" spans="1:4" ht="12.75" customHeight="1" x14ac:dyDescent="0.25">
      <c r="A122" s="66">
        <v>4341</v>
      </c>
      <c r="B122" s="65" t="s">
        <v>199</v>
      </c>
      <c r="C122" s="54">
        <v>0</v>
      </c>
      <c r="D122" s="54">
        <v>0</v>
      </c>
    </row>
    <row r="123" spans="1:4" ht="12.75" customHeight="1" x14ac:dyDescent="0.25">
      <c r="A123" s="70">
        <v>4390</v>
      </c>
      <c r="B123" s="69" t="s">
        <v>193</v>
      </c>
      <c r="C123" s="54">
        <f>SUM(C124:C130)</f>
        <v>250475</v>
      </c>
      <c r="D123" s="54">
        <f>SUM(D124:D130)</f>
        <v>5062908</v>
      </c>
    </row>
    <row r="124" spans="1:4" ht="12.75" customHeight="1" x14ac:dyDescent="0.25">
      <c r="A124" s="68">
        <v>4392</v>
      </c>
      <c r="B124" s="67" t="s">
        <v>198</v>
      </c>
      <c r="C124" s="59">
        <v>0</v>
      </c>
      <c r="D124" s="59">
        <v>0</v>
      </c>
    </row>
    <row r="125" spans="1:4" ht="12.75" customHeight="1" x14ac:dyDescent="0.25">
      <c r="A125" s="68">
        <v>4393</v>
      </c>
      <c r="B125" s="67" t="s">
        <v>197</v>
      </c>
      <c r="C125" s="54">
        <v>0</v>
      </c>
      <c r="D125" s="54">
        <v>0</v>
      </c>
    </row>
    <row r="126" spans="1:4" ht="12.75" customHeight="1" x14ac:dyDescent="0.25">
      <c r="A126" s="68">
        <v>4394</v>
      </c>
      <c r="B126" s="67" t="s">
        <v>196</v>
      </c>
      <c r="C126" s="54">
        <v>0</v>
      </c>
      <c r="D126" s="54">
        <v>0</v>
      </c>
    </row>
    <row r="127" spans="1:4" ht="12.75" customHeight="1" x14ac:dyDescent="0.25">
      <c r="A127" s="68">
        <v>4395</v>
      </c>
      <c r="B127" s="67" t="s">
        <v>76</v>
      </c>
      <c r="C127" s="54">
        <v>250475</v>
      </c>
      <c r="D127" s="54">
        <v>5062908</v>
      </c>
    </row>
    <row r="128" spans="1:4" ht="12.75" customHeight="1" x14ac:dyDescent="0.25">
      <c r="A128" s="68">
        <v>4396</v>
      </c>
      <c r="B128" s="67" t="s">
        <v>195</v>
      </c>
      <c r="C128" s="54">
        <v>0</v>
      </c>
      <c r="D128" s="54">
        <v>0</v>
      </c>
    </row>
    <row r="129" spans="1:4" ht="12.75" customHeight="1" x14ac:dyDescent="0.25">
      <c r="A129" s="68">
        <v>4397</v>
      </c>
      <c r="B129" s="67" t="s">
        <v>194</v>
      </c>
      <c r="C129" s="54">
        <v>0</v>
      </c>
      <c r="D129" s="54">
        <v>0</v>
      </c>
    </row>
    <row r="130" spans="1:4" ht="12.75" customHeight="1" x14ac:dyDescent="0.25">
      <c r="A130" s="66">
        <v>4399</v>
      </c>
      <c r="B130" s="65" t="s">
        <v>193</v>
      </c>
      <c r="C130" s="54">
        <v>0</v>
      </c>
      <c r="D130" s="54">
        <v>0</v>
      </c>
    </row>
    <row r="131" spans="1:4" ht="12.75" customHeight="1" x14ac:dyDescent="0.25">
      <c r="A131" s="64">
        <v>1120</v>
      </c>
      <c r="B131" s="63" t="s">
        <v>462</v>
      </c>
      <c r="C131" s="54">
        <f>SUM(C132:C142)</f>
        <v>95672937</v>
      </c>
      <c r="D131" s="54">
        <f>SUM(D132:D142)</f>
        <v>59558758</v>
      </c>
    </row>
    <row r="132" spans="1:4" ht="12.75" customHeight="1" x14ac:dyDescent="0.25">
      <c r="A132" s="61">
        <v>1124</v>
      </c>
      <c r="B132" s="62" t="s">
        <v>461</v>
      </c>
      <c r="C132" s="54">
        <v>0</v>
      </c>
      <c r="D132" s="54">
        <v>0</v>
      </c>
    </row>
    <row r="133" spans="1:4" ht="12.75" customHeight="1" x14ac:dyDescent="0.25">
      <c r="A133" s="61">
        <v>1124</v>
      </c>
      <c r="B133" s="62" t="s">
        <v>460</v>
      </c>
      <c r="C133" s="54">
        <v>0</v>
      </c>
      <c r="D133" s="54">
        <v>0</v>
      </c>
    </row>
    <row r="134" spans="1:4" ht="12.75" customHeight="1" x14ac:dyDescent="0.25">
      <c r="A134" s="61">
        <v>1124</v>
      </c>
      <c r="B134" s="62" t="s">
        <v>459</v>
      </c>
      <c r="C134" s="59">
        <v>0</v>
      </c>
      <c r="D134" s="59">
        <v>0</v>
      </c>
    </row>
    <row r="135" spans="1:4" ht="12.75" customHeight="1" x14ac:dyDescent="0.25">
      <c r="A135" s="61">
        <v>1124</v>
      </c>
      <c r="B135" s="62" t="s">
        <v>458</v>
      </c>
      <c r="C135" s="54">
        <v>0</v>
      </c>
      <c r="D135" s="54">
        <v>0</v>
      </c>
    </row>
    <row r="136" spans="1:4" ht="12.75" customHeight="1" x14ac:dyDescent="0.25">
      <c r="A136" s="61">
        <v>1124</v>
      </c>
      <c r="B136" s="62" t="s">
        <v>457</v>
      </c>
      <c r="C136" s="59">
        <v>0</v>
      </c>
      <c r="D136" s="59">
        <v>0</v>
      </c>
    </row>
    <row r="137" spans="1:4" ht="12.75" customHeight="1" x14ac:dyDescent="0.25">
      <c r="A137" s="61">
        <v>1124</v>
      </c>
      <c r="B137" s="62" t="s">
        <v>456</v>
      </c>
      <c r="C137" s="54">
        <v>0</v>
      </c>
      <c r="D137" s="54">
        <v>0</v>
      </c>
    </row>
    <row r="138" spans="1:4" ht="12.75" customHeight="1" x14ac:dyDescent="0.25">
      <c r="A138" s="61">
        <v>1122</v>
      </c>
      <c r="B138" s="62" t="s">
        <v>455</v>
      </c>
      <c r="C138" s="59">
        <v>0</v>
      </c>
      <c r="D138" s="59">
        <v>0</v>
      </c>
    </row>
    <row r="139" spans="1:4" ht="12.75" customHeight="1" x14ac:dyDescent="0.25">
      <c r="A139" s="61">
        <v>1122</v>
      </c>
      <c r="B139" s="62" t="s">
        <v>454</v>
      </c>
      <c r="C139" s="31">
        <v>0</v>
      </c>
      <c r="D139" s="31">
        <v>0</v>
      </c>
    </row>
    <row r="140" spans="1:4" ht="12.75" customHeight="1" x14ac:dyDescent="0.25">
      <c r="A140" s="61">
        <v>1122</v>
      </c>
      <c r="B140" s="62" t="s">
        <v>453</v>
      </c>
      <c r="C140" s="31">
        <v>0</v>
      </c>
      <c r="D140" s="31">
        <v>0</v>
      </c>
    </row>
    <row r="141" spans="1:4" ht="12.75" customHeight="1" x14ac:dyDescent="0.25">
      <c r="A141" s="61"/>
      <c r="B141" s="62" t="s">
        <v>452</v>
      </c>
      <c r="C141" s="54">
        <v>230982049</v>
      </c>
      <c r="D141" s="54">
        <v>113999290</v>
      </c>
    </row>
    <row r="142" spans="1:4" ht="12.75" customHeight="1" x14ac:dyDescent="0.25">
      <c r="A142" s="61"/>
      <c r="B142" s="62" t="s">
        <v>451</v>
      </c>
      <c r="C142" s="54">
        <v>-135309112</v>
      </c>
      <c r="D142" s="54">
        <v>-54440532</v>
      </c>
    </row>
    <row r="143" spans="1:4" ht="12.75" customHeight="1" x14ac:dyDescent="0.25">
      <c r="A143" s="64">
        <v>5120</v>
      </c>
      <c r="B143" s="63" t="s">
        <v>394</v>
      </c>
      <c r="C143" s="59">
        <f>+C144</f>
        <v>0</v>
      </c>
      <c r="D143" s="59">
        <f>+D144</f>
        <v>0</v>
      </c>
    </row>
    <row r="144" spans="1:4" ht="12.75" customHeight="1" x14ac:dyDescent="0.25">
      <c r="A144" s="61">
        <v>5120</v>
      </c>
      <c r="B144" s="62" t="s">
        <v>394</v>
      </c>
      <c r="C144" s="54">
        <v>0</v>
      </c>
      <c r="D144" s="54">
        <v>0</v>
      </c>
    </row>
    <row r="145" spans="1:4" ht="12.75" customHeight="1" x14ac:dyDescent="0.25">
      <c r="A145" s="64">
        <v>4150</v>
      </c>
      <c r="B145" s="63" t="s">
        <v>237</v>
      </c>
      <c r="C145" s="59">
        <f>+C146</f>
        <v>0</v>
      </c>
      <c r="D145" s="59">
        <f>+D146</f>
        <v>0</v>
      </c>
    </row>
    <row r="146" spans="1:4" ht="12.75" customHeight="1" x14ac:dyDescent="0.25">
      <c r="A146" s="61">
        <v>4151</v>
      </c>
      <c r="B146" s="62" t="s">
        <v>450</v>
      </c>
      <c r="C146" s="54">
        <v>0</v>
      </c>
      <c r="D146" s="54">
        <v>0</v>
      </c>
    </row>
    <row r="147" spans="1:4" ht="12.75" customHeight="1" x14ac:dyDescent="0.25">
      <c r="A147" s="61"/>
      <c r="B147" s="60" t="s">
        <v>449</v>
      </c>
      <c r="C147" s="59">
        <f>C48+C49-C105-C108</f>
        <v>161289356</v>
      </c>
      <c r="D147" s="59">
        <f>D48+D49-D105-D108</f>
        <v>311912781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orientation="landscape" r:id="rId1"/>
  <headerFooter>
    <oddFooter>&amp;RPágina &amp;[20</oddFooter>
  </headerFooter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4C9-125E-4CC7-B759-98EAC823BA05}">
  <sheetPr>
    <pageSetUpPr fitToPage="1"/>
  </sheetPr>
  <dimension ref="A1:C23"/>
  <sheetViews>
    <sheetView workbookViewId="0">
      <selection activeCell="F24" sqref="F24"/>
    </sheetView>
  </sheetViews>
  <sheetFormatPr baseColWidth="10" defaultColWidth="16.83203125" defaultRowHeight="15" customHeight="1" x14ac:dyDescent="0.25"/>
  <cols>
    <col min="1" max="1" width="4.6640625" style="85" customWidth="1"/>
    <col min="2" max="2" width="73.6640625" style="85" customWidth="1"/>
    <col min="3" max="3" width="43.6640625" style="85" customWidth="1"/>
    <col min="4" max="26" width="13.33203125" style="85" customWidth="1"/>
    <col min="27" max="16384" width="16.83203125" style="85"/>
  </cols>
  <sheetData>
    <row r="1" spans="1:3" ht="15" customHeight="1" x14ac:dyDescent="0.25">
      <c r="A1" s="118" t="str">
        <f>'ESF (2)'!A1</f>
        <v>Universidad de Guanajuato</v>
      </c>
      <c r="B1" s="117"/>
      <c r="C1" s="116"/>
    </row>
    <row r="2" spans="1:3" ht="11.25" customHeight="1" x14ac:dyDescent="0.25">
      <c r="A2" s="115" t="s">
        <v>510</v>
      </c>
      <c r="B2" s="114"/>
      <c r="C2" s="113"/>
    </row>
    <row r="3" spans="1:3" ht="11.25" customHeight="1" x14ac:dyDescent="0.25">
      <c r="A3" s="115" t="str">
        <f>'ESF (2)'!A3</f>
        <v>Del 1 de Enero al 31 de Diciembre de 2025</v>
      </c>
      <c r="B3" s="114"/>
      <c r="C3" s="113"/>
    </row>
    <row r="4" spans="1:3" ht="15" customHeight="1" x14ac:dyDescent="0.25">
      <c r="A4" s="112" t="s">
        <v>509</v>
      </c>
      <c r="B4" s="111"/>
      <c r="C4" s="110"/>
    </row>
    <row r="5" spans="1:3" ht="9.75" customHeight="1" x14ac:dyDescent="0.25">
      <c r="A5" s="109" t="s">
        <v>508</v>
      </c>
      <c r="B5" s="108"/>
      <c r="C5" s="107">
        <v>2025</v>
      </c>
    </row>
    <row r="6" spans="1:3" ht="9.75" customHeight="1" x14ac:dyDescent="0.25">
      <c r="A6" s="106" t="s">
        <v>507</v>
      </c>
      <c r="B6" s="106"/>
      <c r="C6" s="87">
        <v>4350085253.3300009</v>
      </c>
    </row>
    <row r="7" spans="1:3" ht="9.75" customHeight="1" x14ac:dyDescent="0.25">
      <c r="A7" s="86"/>
      <c r="B7" s="97"/>
      <c r="C7" s="105"/>
    </row>
    <row r="8" spans="1:3" ht="9.75" customHeight="1" x14ac:dyDescent="0.25">
      <c r="A8" s="98" t="s">
        <v>506</v>
      </c>
      <c r="B8" s="98"/>
      <c r="C8" s="96">
        <f>SUM(C9:C14)</f>
        <v>250474.94000000003</v>
      </c>
    </row>
    <row r="9" spans="1:3" ht="9.75" customHeight="1" x14ac:dyDescent="0.25">
      <c r="A9" s="104" t="s">
        <v>505</v>
      </c>
      <c r="B9" s="103" t="s">
        <v>209</v>
      </c>
      <c r="C9" s="93">
        <v>0</v>
      </c>
    </row>
    <row r="10" spans="1:3" ht="9.75" customHeight="1" x14ac:dyDescent="0.25">
      <c r="A10" s="102" t="s">
        <v>504</v>
      </c>
      <c r="B10" s="94" t="s">
        <v>503</v>
      </c>
      <c r="C10" s="93">
        <v>0</v>
      </c>
    </row>
    <row r="11" spans="1:3" ht="9.75" customHeight="1" x14ac:dyDescent="0.25">
      <c r="A11" s="102" t="s">
        <v>502</v>
      </c>
      <c r="B11" s="94" t="s">
        <v>200</v>
      </c>
      <c r="C11" s="93">
        <v>0</v>
      </c>
    </row>
    <row r="12" spans="1:3" ht="9.75" customHeight="1" x14ac:dyDescent="0.25">
      <c r="A12" s="102" t="s">
        <v>501</v>
      </c>
      <c r="B12" s="94" t="s">
        <v>199</v>
      </c>
      <c r="C12" s="93">
        <v>0</v>
      </c>
    </row>
    <row r="13" spans="1:3" ht="9.75" customHeight="1" x14ac:dyDescent="0.25">
      <c r="A13" s="102" t="s">
        <v>500</v>
      </c>
      <c r="B13" s="94" t="s">
        <v>193</v>
      </c>
      <c r="C13" s="93">
        <v>0</v>
      </c>
    </row>
    <row r="14" spans="1:3" ht="9.75" customHeight="1" x14ac:dyDescent="0.25">
      <c r="A14" s="101" t="s">
        <v>499</v>
      </c>
      <c r="B14" s="90" t="s">
        <v>498</v>
      </c>
      <c r="C14" s="93">
        <v>250474.94000000003</v>
      </c>
    </row>
    <row r="15" spans="1:3" ht="9.75" customHeight="1" x14ac:dyDescent="0.25">
      <c r="A15" s="86"/>
      <c r="B15" s="100"/>
      <c r="C15" s="99"/>
    </row>
    <row r="16" spans="1:3" ht="9.75" customHeight="1" x14ac:dyDescent="0.25">
      <c r="A16" s="98" t="s">
        <v>497</v>
      </c>
      <c r="B16" s="97"/>
      <c r="C16" s="96">
        <f>SUM(C17:C19)</f>
        <v>0.27</v>
      </c>
    </row>
    <row r="17" spans="1:3" ht="9.75" customHeight="1" x14ac:dyDescent="0.25">
      <c r="A17" s="95">
        <v>3.1</v>
      </c>
      <c r="B17" s="94" t="s">
        <v>496</v>
      </c>
      <c r="C17" s="93">
        <v>0</v>
      </c>
    </row>
    <row r="18" spans="1:3" ht="9.75" customHeight="1" x14ac:dyDescent="0.25">
      <c r="A18" s="92">
        <v>3.2</v>
      </c>
      <c r="B18" s="94" t="s">
        <v>495</v>
      </c>
      <c r="C18" s="93">
        <v>0</v>
      </c>
    </row>
    <row r="19" spans="1:3" ht="9.75" customHeight="1" x14ac:dyDescent="0.25">
      <c r="A19" s="92">
        <v>3.3</v>
      </c>
      <c r="B19" s="90" t="s">
        <v>494</v>
      </c>
      <c r="C19" s="91">
        <v>0.27</v>
      </c>
    </row>
    <row r="20" spans="1:3" ht="9.75" customHeight="1" x14ac:dyDescent="0.25">
      <c r="A20" s="86"/>
      <c r="B20" s="90"/>
      <c r="C20" s="89"/>
    </row>
    <row r="21" spans="1:3" ht="9.75" customHeight="1" x14ac:dyDescent="0.25">
      <c r="A21" s="88" t="s">
        <v>493</v>
      </c>
      <c r="B21" s="88"/>
      <c r="C21" s="87">
        <f>C6+C8-C16</f>
        <v>4350335728</v>
      </c>
    </row>
    <row r="22" spans="1:3" ht="9.75" customHeight="1" x14ac:dyDescent="0.25">
      <c r="A22" s="86"/>
      <c r="B22" s="86"/>
      <c r="C22" s="86"/>
    </row>
    <row r="23" spans="1:3" ht="9.75" customHeight="1" x14ac:dyDescent="0.25">
      <c r="A23" s="74" t="s">
        <v>0</v>
      </c>
      <c r="B23" s="74"/>
      <c r="C23" s="86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3" fitToHeight="0" orientation="portrait" r:id="rId1"/>
  <headerFooter>
    <oddFooter>&amp;RPágina &amp;[21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9FBF-C2A0-4971-8468-127699C1328E}">
  <sheetPr>
    <pageSetUpPr fitToPage="1"/>
  </sheetPr>
  <dimension ref="A1:C42"/>
  <sheetViews>
    <sheetView workbookViewId="0">
      <selection activeCell="F24" sqref="F24"/>
    </sheetView>
  </sheetViews>
  <sheetFormatPr baseColWidth="10" defaultColWidth="16.83203125" defaultRowHeight="15" customHeight="1" x14ac:dyDescent="0.25"/>
  <cols>
    <col min="1" max="1" width="4.5" style="85" customWidth="1"/>
    <col min="2" max="2" width="72.5" style="85" customWidth="1"/>
    <col min="3" max="3" width="43.6640625" style="85" customWidth="1"/>
    <col min="4" max="26" width="13.33203125" style="85" customWidth="1"/>
    <col min="27" max="16384" width="16.83203125" style="85"/>
  </cols>
  <sheetData>
    <row r="1" spans="1:3" ht="11.25" customHeight="1" x14ac:dyDescent="0.25">
      <c r="A1" s="139" t="str">
        <f>'ESF (2)'!A1</f>
        <v>Universidad de Guanajuato</v>
      </c>
      <c r="B1" s="117"/>
      <c r="C1" s="116"/>
    </row>
    <row r="2" spans="1:3" ht="11.25" customHeight="1" x14ac:dyDescent="0.25">
      <c r="A2" s="138" t="s">
        <v>547</v>
      </c>
      <c r="B2" s="114"/>
      <c r="C2" s="113"/>
    </row>
    <row r="3" spans="1:3" ht="11.25" customHeight="1" x14ac:dyDescent="0.25">
      <c r="A3" s="138" t="str">
        <f>'ESF (2)'!A3</f>
        <v>Del 1 de Enero al 31 de Diciembre de 2025</v>
      </c>
      <c r="B3" s="114"/>
      <c r="C3" s="113"/>
    </row>
    <row r="4" spans="1:3" ht="9.75" customHeight="1" x14ac:dyDescent="0.25">
      <c r="A4" s="112" t="s">
        <v>509</v>
      </c>
      <c r="B4" s="111"/>
      <c r="C4" s="110"/>
    </row>
    <row r="5" spans="1:3" ht="11.25" customHeight="1" x14ac:dyDescent="0.25">
      <c r="A5" s="109" t="s">
        <v>508</v>
      </c>
      <c r="B5" s="108"/>
      <c r="C5" s="107">
        <v>2025</v>
      </c>
    </row>
    <row r="6" spans="1:3" ht="9.75" customHeight="1" x14ac:dyDescent="0.25">
      <c r="A6" s="137" t="s">
        <v>546</v>
      </c>
      <c r="B6" s="106"/>
      <c r="C6" s="136">
        <v>4295254527.4400043</v>
      </c>
    </row>
    <row r="7" spans="1:3" ht="7.5" customHeight="1" x14ac:dyDescent="0.25">
      <c r="A7" s="122"/>
      <c r="B7" s="97"/>
      <c r="C7" s="135"/>
    </row>
    <row r="8" spans="1:3" ht="9.75" customHeight="1" x14ac:dyDescent="0.25">
      <c r="A8" s="98" t="s">
        <v>545</v>
      </c>
      <c r="B8" s="134"/>
      <c r="C8" s="96">
        <f>SUM(C9:C29)</f>
        <v>149101534.49000001</v>
      </c>
    </row>
    <row r="9" spans="1:3" ht="9.75" customHeight="1" x14ac:dyDescent="0.25">
      <c r="A9" s="133">
        <v>2.1</v>
      </c>
      <c r="B9" s="124" t="s">
        <v>175</v>
      </c>
      <c r="C9" s="126">
        <v>0</v>
      </c>
    </row>
    <row r="10" spans="1:3" ht="9.75" customHeight="1" x14ac:dyDescent="0.25">
      <c r="A10" s="133">
        <v>2.2000000000000002</v>
      </c>
      <c r="B10" s="124" t="s">
        <v>178</v>
      </c>
      <c r="C10" s="126">
        <v>8820806.2899999991</v>
      </c>
    </row>
    <row r="11" spans="1:3" ht="9.75" customHeight="1" x14ac:dyDescent="0.25">
      <c r="A11" s="125">
        <v>2.2999999999999998</v>
      </c>
      <c r="B11" s="127" t="s">
        <v>370</v>
      </c>
      <c r="C11" s="126">
        <v>30510517.129999999</v>
      </c>
    </row>
    <row r="12" spans="1:3" ht="9.75" customHeight="1" x14ac:dyDescent="0.25">
      <c r="A12" s="125">
        <v>2.4</v>
      </c>
      <c r="B12" s="127" t="s">
        <v>369</v>
      </c>
      <c r="C12" s="126">
        <v>4494265.7699999996</v>
      </c>
    </row>
    <row r="13" spans="1:3" ht="9.75" customHeight="1" x14ac:dyDescent="0.25">
      <c r="A13" s="125">
        <v>2.5</v>
      </c>
      <c r="B13" s="127" t="s">
        <v>367</v>
      </c>
      <c r="C13" s="126">
        <v>6126371.3700000001</v>
      </c>
    </row>
    <row r="14" spans="1:3" ht="9.75" customHeight="1" x14ac:dyDescent="0.25">
      <c r="A14" s="125">
        <v>2.6</v>
      </c>
      <c r="B14" s="127" t="s">
        <v>366</v>
      </c>
      <c r="C14" s="126">
        <v>563300</v>
      </c>
    </row>
    <row r="15" spans="1:3" ht="9.75" customHeight="1" x14ac:dyDescent="0.25">
      <c r="A15" s="125">
        <v>2.7</v>
      </c>
      <c r="B15" s="127" t="s">
        <v>365</v>
      </c>
      <c r="C15" s="126">
        <v>0</v>
      </c>
    </row>
    <row r="16" spans="1:3" ht="9.75" customHeight="1" x14ac:dyDescent="0.25">
      <c r="A16" s="125">
        <v>2.8</v>
      </c>
      <c r="B16" s="127" t="s">
        <v>364</v>
      </c>
      <c r="C16" s="126">
        <v>4759691.6900000004</v>
      </c>
    </row>
    <row r="17" spans="1:3" ht="9.75" customHeight="1" x14ac:dyDescent="0.25">
      <c r="A17" s="125">
        <v>2.9</v>
      </c>
      <c r="B17" s="127" t="s">
        <v>362</v>
      </c>
      <c r="C17" s="126">
        <v>0</v>
      </c>
    </row>
    <row r="18" spans="1:3" ht="9.75" customHeight="1" x14ac:dyDescent="0.25">
      <c r="A18" s="125" t="s">
        <v>544</v>
      </c>
      <c r="B18" s="127" t="s">
        <v>543</v>
      </c>
      <c r="C18" s="126">
        <v>0</v>
      </c>
    </row>
    <row r="19" spans="1:3" ht="9.75" customHeight="1" x14ac:dyDescent="0.25">
      <c r="A19" s="125" t="s">
        <v>542</v>
      </c>
      <c r="B19" s="127" t="s">
        <v>356</v>
      </c>
      <c r="C19" s="126">
        <v>209722.18</v>
      </c>
    </row>
    <row r="20" spans="1:3" ht="9.75" customHeight="1" x14ac:dyDescent="0.25">
      <c r="A20" s="125" t="s">
        <v>541</v>
      </c>
      <c r="B20" s="127" t="s">
        <v>540</v>
      </c>
      <c r="C20" s="126">
        <v>0</v>
      </c>
    </row>
    <row r="21" spans="1:3" ht="9.75" customHeight="1" x14ac:dyDescent="0.25">
      <c r="A21" s="125" t="s">
        <v>539</v>
      </c>
      <c r="B21" s="127" t="s">
        <v>538</v>
      </c>
      <c r="C21" s="126">
        <v>93616860.060000002</v>
      </c>
    </row>
    <row r="22" spans="1:3" ht="9.75" customHeight="1" x14ac:dyDescent="0.25">
      <c r="A22" s="125" t="s">
        <v>537</v>
      </c>
      <c r="B22" s="127" t="s">
        <v>536</v>
      </c>
      <c r="C22" s="126">
        <v>0</v>
      </c>
    </row>
    <row r="23" spans="1:3" ht="9.75" customHeight="1" x14ac:dyDescent="0.25">
      <c r="A23" s="125" t="s">
        <v>535</v>
      </c>
      <c r="B23" s="127" t="s">
        <v>534</v>
      </c>
      <c r="C23" s="126">
        <v>0</v>
      </c>
    </row>
    <row r="24" spans="1:3" ht="9.75" customHeight="1" x14ac:dyDescent="0.25">
      <c r="A24" s="125" t="s">
        <v>533</v>
      </c>
      <c r="B24" s="127" t="s">
        <v>532</v>
      </c>
      <c r="C24" s="126">
        <v>0</v>
      </c>
    </row>
    <row r="25" spans="1:3" ht="9.75" customHeight="1" x14ac:dyDescent="0.25">
      <c r="A25" s="125" t="s">
        <v>531</v>
      </c>
      <c r="B25" s="127" t="s">
        <v>530</v>
      </c>
      <c r="C25" s="126">
        <v>0</v>
      </c>
    </row>
    <row r="26" spans="1:3" ht="9.75" customHeight="1" x14ac:dyDescent="0.25">
      <c r="A26" s="125" t="s">
        <v>529</v>
      </c>
      <c r="B26" s="127" t="s">
        <v>528</v>
      </c>
      <c r="C26" s="126">
        <v>0</v>
      </c>
    </row>
    <row r="27" spans="1:3" ht="9.75" customHeight="1" x14ac:dyDescent="0.25">
      <c r="A27" s="125" t="s">
        <v>527</v>
      </c>
      <c r="B27" s="127" t="s">
        <v>526</v>
      </c>
      <c r="C27" s="126">
        <v>0</v>
      </c>
    </row>
    <row r="28" spans="1:3" ht="9.75" customHeight="1" x14ac:dyDescent="0.25">
      <c r="A28" s="125" t="s">
        <v>525</v>
      </c>
      <c r="B28" s="127" t="s">
        <v>524</v>
      </c>
      <c r="C28" s="126">
        <v>0</v>
      </c>
    </row>
    <row r="29" spans="1:3" ht="9.75" customHeight="1" x14ac:dyDescent="0.25">
      <c r="A29" s="125" t="s">
        <v>523</v>
      </c>
      <c r="B29" s="124" t="s">
        <v>522</v>
      </c>
      <c r="C29" s="126">
        <v>0</v>
      </c>
    </row>
    <row r="30" spans="1:3" ht="7.5" customHeight="1" x14ac:dyDescent="0.25">
      <c r="A30" s="122"/>
      <c r="B30" s="132"/>
      <c r="C30" s="131"/>
    </row>
    <row r="31" spans="1:3" ht="9.75" customHeight="1" x14ac:dyDescent="0.25">
      <c r="A31" s="130" t="s">
        <v>521</v>
      </c>
      <c r="B31" s="129"/>
      <c r="C31" s="128">
        <f>SUM(C32:C38)</f>
        <v>239591394.04999998</v>
      </c>
    </row>
    <row r="32" spans="1:3" ht="9.75" customHeight="1" x14ac:dyDescent="0.25">
      <c r="A32" s="125" t="s">
        <v>520</v>
      </c>
      <c r="B32" s="127" t="s">
        <v>100</v>
      </c>
      <c r="C32" s="126">
        <v>227406011.16</v>
      </c>
    </row>
    <row r="33" spans="1:3" ht="9.75" customHeight="1" x14ac:dyDescent="0.25">
      <c r="A33" s="125" t="s">
        <v>519</v>
      </c>
      <c r="B33" s="127" t="s">
        <v>91</v>
      </c>
      <c r="C33" s="126">
        <v>0</v>
      </c>
    </row>
    <row r="34" spans="1:3" ht="9.75" customHeight="1" x14ac:dyDescent="0.25">
      <c r="A34" s="125" t="s">
        <v>518</v>
      </c>
      <c r="B34" s="127" t="s">
        <v>88</v>
      </c>
      <c r="C34" s="126">
        <v>0</v>
      </c>
    </row>
    <row r="35" spans="1:3" ht="9.75" customHeight="1" x14ac:dyDescent="0.25">
      <c r="A35" s="125" t="s">
        <v>517</v>
      </c>
      <c r="B35" s="127" t="s">
        <v>82</v>
      </c>
      <c r="C35" s="126">
        <v>3364576.78</v>
      </c>
    </row>
    <row r="36" spans="1:3" ht="9.75" customHeight="1" x14ac:dyDescent="0.25">
      <c r="A36" s="125" t="s">
        <v>516</v>
      </c>
      <c r="B36" s="127" t="s">
        <v>71</v>
      </c>
      <c r="C36" s="126">
        <v>0</v>
      </c>
    </row>
    <row r="37" spans="1:3" ht="9.75" customHeight="1" x14ac:dyDescent="0.25">
      <c r="A37" s="125" t="s">
        <v>515</v>
      </c>
      <c r="B37" s="127" t="s">
        <v>514</v>
      </c>
      <c r="C37" s="126">
        <v>8820806.2899999991</v>
      </c>
    </row>
    <row r="38" spans="1:3" ht="9.75" customHeight="1" x14ac:dyDescent="0.25">
      <c r="A38" s="125" t="s">
        <v>513</v>
      </c>
      <c r="B38" s="124" t="s">
        <v>512</v>
      </c>
      <c r="C38" s="123">
        <v>-0.18</v>
      </c>
    </row>
    <row r="39" spans="1:3" ht="7.5" customHeight="1" x14ac:dyDescent="0.25">
      <c r="A39" s="122"/>
      <c r="B39" s="121"/>
      <c r="C39" s="120"/>
    </row>
    <row r="40" spans="1:3" ht="9.75" customHeight="1" x14ac:dyDescent="0.25">
      <c r="A40" s="119" t="s">
        <v>511</v>
      </c>
      <c r="B40" s="106"/>
      <c r="C40" s="87">
        <f>C6-C8+C31</f>
        <v>4385744387.0000048</v>
      </c>
    </row>
    <row r="41" spans="1:3" ht="9.75" customHeight="1" x14ac:dyDescent="0.25">
      <c r="A41" s="86"/>
      <c r="B41" s="86"/>
      <c r="C41" s="86"/>
    </row>
    <row r="42" spans="1:3" ht="13.5" customHeight="1" x14ac:dyDescent="0.25">
      <c r="A42" s="74" t="s">
        <v>0</v>
      </c>
      <c r="B42" s="74"/>
      <c r="C42" s="86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4" fitToHeight="0" orientation="portrait" r:id="rId1"/>
  <headerFooter>
    <oddFooter>&amp;RPágina &amp;[22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C1A3-9840-423E-94CD-DFC55F79064A}">
  <sheetPr>
    <pageSetUpPr fitToPage="1"/>
  </sheetPr>
  <dimension ref="A1:J59"/>
  <sheetViews>
    <sheetView workbookViewId="0">
      <selection activeCell="F24" sqref="F24"/>
    </sheetView>
  </sheetViews>
  <sheetFormatPr baseColWidth="10" defaultColWidth="16.83203125" defaultRowHeight="15" customHeight="1" x14ac:dyDescent="0.2"/>
  <cols>
    <col min="1" max="1" width="15" style="86" customWidth="1"/>
    <col min="2" max="2" width="84.1640625" style="86" customWidth="1"/>
    <col min="3" max="7" width="18.5" style="86" customWidth="1"/>
    <col min="8" max="8" width="13.83203125" style="86" customWidth="1"/>
    <col min="9" max="9" width="15.6640625" style="86" customWidth="1"/>
    <col min="10" max="10" width="15.33203125" style="86" customWidth="1"/>
    <col min="11" max="26" width="10.6640625" style="86" customWidth="1"/>
    <col min="27" max="16384" width="16.83203125" style="86"/>
  </cols>
  <sheetData>
    <row r="1" spans="1:10" ht="11.25" customHeight="1" x14ac:dyDescent="0.2">
      <c r="A1" s="158" t="str">
        <f>'Notas a los Edos Financieros'!A1</f>
        <v>Universidad de Guanajuato</v>
      </c>
      <c r="B1" s="157"/>
      <c r="C1" s="157"/>
      <c r="D1" s="157"/>
      <c r="E1" s="157"/>
      <c r="F1" s="157"/>
      <c r="G1" s="156" t="s">
        <v>68</v>
      </c>
      <c r="H1" s="155">
        <f>'Notas a los Edos Financieros'!D1</f>
        <v>2025</v>
      </c>
      <c r="I1" s="74"/>
      <c r="J1" s="74"/>
    </row>
    <row r="2" spans="1:10" ht="11.25" customHeight="1" x14ac:dyDescent="0.2">
      <c r="A2" s="158" t="s">
        <v>598</v>
      </c>
      <c r="B2" s="157"/>
      <c r="C2" s="157"/>
      <c r="D2" s="157"/>
      <c r="E2" s="157"/>
      <c r="F2" s="157"/>
      <c r="G2" s="156" t="s">
        <v>66</v>
      </c>
      <c r="H2" s="155" t="str">
        <f>'Notas a los Edos Financieros'!D2</f>
        <v>Anual</v>
      </c>
      <c r="I2" s="74"/>
      <c r="J2" s="74"/>
    </row>
    <row r="3" spans="1:10" ht="11.25" customHeight="1" x14ac:dyDescent="0.2">
      <c r="A3" s="158" t="str">
        <f>'Notas a los Edos Financieros'!A3</f>
        <v>Del 1 de Enero al 31 de Diciembre de 2025</v>
      </c>
      <c r="B3" s="157"/>
      <c r="C3" s="157"/>
      <c r="D3" s="157"/>
      <c r="E3" s="157"/>
      <c r="F3" s="157"/>
      <c r="G3" s="156" t="s">
        <v>63</v>
      </c>
      <c r="H3" s="155" t="str">
        <f>'Notas a los Edos Financieros'!D3</f>
        <v>Cuenta Pública</v>
      </c>
      <c r="I3" s="74"/>
      <c r="J3" s="74"/>
    </row>
    <row r="4" spans="1:10" ht="11.25" customHeight="1" x14ac:dyDescent="0.2">
      <c r="A4" s="158" t="s">
        <v>61</v>
      </c>
      <c r="B4" s="157"/>
      <c r="C4" s="157"/>
      <c r="D4" s="157"/>
      <c r="E4" s="157"/>
      <c r="F4" s="157"/>
      <c r="G4" s="156"/>
      <c r="H4" s="155"/>
      <c r="I4" s="74"/>
      <c r="J4" s="74"/>
    </row>
    <row r="5" spans="1:10" ht="9.75" customHeight="1" x14ac:dyDescent="0.2">
      <c r="A5" s="154" t="s">
        <v>265</v>
      </c>
      <c r="B5" s="153"/>
      <c r="C5" s="153"/>
      <c r="D5" s="153"/>
      <c r="E5" s="153"/>
      <c r="F5" s="153"/>
      <c r="G5" s="153"/>
      <c r="H5" s="153"/>
      <c r="I5" s="74"/>
      <c r="J5" s="74"/>
    </row>
    <row r="6" spans="1:10" ht="9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9.75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</row>
    <row r="8" spans="1:10" ht="24.75" customHeight="1" x14ac:dyDescent="0.2">
      <c r="A8" s="152" t="s">
        <v>191</v>
      </c>
      <c r="B8" s="152" t="s">
        <v>508</v>
      </c>
      <c r="C8" s="151" t="s">
        <v>597</v>
      </c>
      <c r="D8" s="151" t="s">
        <v>596</v>
      </c>
      <c r="E8" s="151" t="s">
        <v>595</v>
      </c>
      <c r="F8" s="151" t="s">
        <v>594</v>
      </c>
      <c r="G8" s="151" t="s">
        <v>589</v>
      </c>
      <c r="H8" s="151" t="s">
        <v>593</v>
      </c>
      <c r="I8" s="151" t="s">
        <v>592</v>
      </c>
      <c r="J8" s="151" t="s">
        <v>591</v>
      </c>
    </row>
    <row r="9" spans="1:10" ht="9.75" customHeight="1" x14ac:dyDescent="0.2">
      <c r="A9" s="72">
        <v>7000</v>
      </c>
      <c r="B9" s="148" t="s">
        <v>590</v>
      </c>
      <c r="C9" s="75"/>
      <c r="D9" s="75"/>
      <c r="E9" s="75"/>
      <c r="F9" s="75"/>
      <c r="G9" s="75"/>
      <c r="H9" s="75"/>
      <c r="I9" s="75"/>
      <c r="J9" s="75"/>
    </row>
    <row r="10" spans="1:10" ht="9.75" customHeight="1" x14ac:dyDescent="0.2">
      <c r="A10" s="74">
        <v>7110</v>
      </c>
      <c r="B10" s="150" t="s">
        <v>589</v>
      </c>
      <c r="C10" s="149">
        <v>0</v>
      </c>
      <c r="D10" s="149">
        <v>0</v>
      </c>
      <c r="E10" s="149">
        <v>0</v>
      </c>
      <c r="F10" s="149">
        <v>0</v>
      </c>
      <c r="G10" s="74" t="s">
        <v>588</v>
      </c>
      <c r="H10" s="74"/>
      <c r="I10" s="74"/>
      <c r="J10" s="74"/>
    </row>
    <row r="11" spans="1:10" ht="9.75" customHeight="1" x14ac:dyDescent="0.2">
      <c r="A11" s="74">
        <v>7120</v>
      </c>
      <c r="B11" s="150" t="s">
        <v>587</v>
      </c>
      <c r="C11" s="149">
        <v>0</v>
      </c>
      <c r="D11" s="149">
        <v>0</v>
      </c>
      <c r="E11" s="149">
        <v>0</v>
      </c>
      <c r="F11" s="149">
        <v>0</v>
      </c>
      <c r="G11" s="74"/>
      <c r="H11" s="74"/>
      <c r="I11" s="74"/>
      <c r="J11" s="74"/>
    </row>
    <row r="12" spans="1:10" ht="9.75" customHeight="1" x14ac:dyDescent="0.2">
      <c r="A12" s="74">
        <v>7130</v>
      </c>
      <c r="B12" s="150" t="s">
        <v>586</v>
      </c>
      <c r="C12" s="149">
        <v>0</v>
      </c>
      <c r="D12" s="149">
        <v>0</v>
      </c>
      <c r="E12" s="149">
        <v>0</v>
      </c>
      <c r="F12" s="149">
        <v>0</v>
      </c>
      <c r="G12" s="74"/>
      <c r="H12" s="74"/>
      <c r="I12" s="74"/>
      <c r="J12" s="74"/>
    </row>
    <row r="13" spans="1:10" ht="9.75" customHeight="1" x14ac:dyDescent="0.2">
      <c r="A13" s="74">
        <v>7140</v>
      </c>
      <c r="B13" s="150" t="s">
        <v>585</v>
      </c>
      <c r="C13" s="149">
        <v>0</v>
      </c>
      <c r="D13" s="149">
        <v>0</v>
      </c>
      <c r="E13" s="149">
        <v>0</v>
      </c>
      <c r="F13" s="149">
        <v>0</v>
      </c>
      <c r="G13" s="74"/>
      <c r="H13" s="74"/>
      <c r="I13" s="74"/>
      <c r="J13" s="74"/>
    </row>
    <row r="14" spans="1:10" ht="9.75" customHeight="1" x14ac:dyDescent="0.2">
      <c r="A14" s="74">
        <v>7150</v>
      </c>
      <c r="B14" s="150" t="s">
        <v>584</v>
      </c>
      <c r="C14" s="149">
        <v>0</v>
      </c>
      <c r="D14" s="149">
        <v>0</v>
      </c>
      <c r="E14" s="149">
        <v>0</v>
      </c>
      <c r="F14" s="149">
        <v>0</v>
      </c>
      <c r="G14" s="74"/>
      <c r="H14" s="74"/>
      <c r="I14" s="74"/>
      <c r="J14" s="74"/>
    </row>
    <row r="15" spans="1:10" ht="9.75" customHeight="1" x14ac:dyDescent="0.2">
      <c r="A15" s="74">
        <v>7160</v>
      </c>
      <c r="B15" s="150" t="s">
        <v>583</v>
      </c>
      <c r="C15" s="149">
        <v>0</v>
      </c>
      <c r="D15" s="149">
        <v>0</v>
      </c>
      <c r="E15" s="149">
        <v>0</v>
      </c>
      <c r="F15" s="149">
        <v>0</v>
      </c>
      <c r="G15" s="74"/>
      <c r="H15" s="74"/>
      <c r="I15" s="74"/>
      <c r="J15" s="74"/>
    </row>
    <row r="16" spans="1:10" ht="9.75" customHeight="1" x14ac:dyDescent="0.2">
      <c r="A16" s="74">
        <v>7210</v>
      </c>
      <c r="B16" s="150" t="s">
        <v>582</v>
      </c>
      <c r="C16" s="149">
        <v>0</v>
      </c>
      <c r="D16" s="149">
        <v>0</v>
      </c>
      <c r="E16" s="149">
        <v>0</v>
      </c>
      <c r="F16" s="149">
        <v>0</v>
      </c>
      <c r="G16" s="74"/>
      <c r="H16" s="74"/>
      <c r="I16" s="74"/>
      <c r="J16" s="74"/>
    </row>
    <row r="17" spans="1:10" ht="9.75" customHeight="1" x14ac:dyDescent="0.2">
      <c r="A17" s="74">
        <v>7220</v>
      </c>
      <c r="B17" s="150" t="s">
        <v>581</v>
      </c>
      <c r="C17" s="149">
        <v>0</v>
      </c>
      <c r="D17" s="149">
        <v>0</v>
      </c>
      <c r="E17" s="149">
        <v>0</v>
      </c>
      <c r="F17" s="149">
        <v>0</v>
      </c>
      <c r="G17" s="74"/>
      <c r="H17" s="74"/>
      <c r="I17" s="74"/>
      <c r="J17" s="74"/>
    </row>
    <row r="18" spans="1:10" ht="9.75" customHeight="1" x14ac:dyDescent="0.2">
      <c r="A18" s="74">
        <v>7230</v>
      </c>
      <c r="B18" s="150" t="s">
        <v>580</v>
      </c>
      <c r="C18" s="149">
        <v>0</v>
      </c>
      <c r="D18" s="149">
        <v>0</v>
      </c>
      <c r="E18" s="149">
        <v>0</v>
      </c>
      <c r="F18" s="149">
        <v>0</v>
      </c>
      <c r="G18" s="74"/>
      <c r="H18" s="74"/>
      <c r="I18" s="74"/>
      <c r="J18" s="74"/>
    </row>
    <row r="19" spans="1:10" ht="9.75" customHeight="1" x14ac:dyDescent="0.2">
      <c r="A19" s="74">
        <v>7240</v>
      </c>
      <c r="B19" s="150" t="s">
        <v>579</v>
      </c>
      <c r="C19" s="149">
        <v>0</v>
      </c>
      <c r="D19" s="149">
        <v>0</v>
      </c>
      <c r="E19" s="149">
        <v>0</v>
      </c>
      <c r="F19" s="149">
        <v>0</v>
      </c>
      <c r="G19" s="74"/>
      <c r="H19" s="74"/>
      <c r="I19" s="74"/>
      <c r="J19" s="74"/>
    </row>
    <row r="20" spans="1:10" ht="9.75" customHeight="1" x14ac:dyDescent="0.2">
      <c r="A20" s="74">
        <v>7250</v>
      </c>
      <c r="B20" s="150" t="s">
        <v>578</v>
      </c>
      <c r="C20" s="149">
        <v>0</v>
      </c>
      <c r="D20" s="149">
        <v>0</v>
      </c>
      <c r="E20" s="149">
        <v>0</v>
      </c>
      <c r="F20" s="149">
        <v>0</v>
      </c>
      <c r="G20" s="74"/>
      <c r="H20" s="74"/>
      <c r="I20" s="74"/>
      <c r="J20" s="74"/>
    </row>
    <row r="21" spans="1:10" ht="9.75" customHeight="1" x14ac:dyDescent="0.2">
      <c r="A21" s="74">
        <v>7260</v>
      </c>
      <c r="B21" s="150" t="s">
        <v>577</v>
      </c>
      <c r="C21" s="149">
        <v>0</v>
      </c>
      <c r="D21" s="149">
        <v>0</v>
      </c>
      <c r="E21" s="149">
        <v>0</v>
      </c>
      <c r="F21" s="149">
        <v>0</v>
      </c>
      <c r="G21" s="74"/>
      <c r="H21" s="74"/>
      <c r="I21" s="74"/>
      <c r="J21" s="74"/>
    </row>
    <row r="22" spans="1:10" ht="9.75" customHeight="1" x14ac:dyDescent="0.2">
      <c r="A22" s="74">
        <v>7310</v>
      </c>
      <c r="B22" s="150" t="s">
        <v>576</v>
      </c>
      <c r="C22" s="149">
        <v>0</v>
      </c>
      <c r="D22" s="149">
        <v>0</v>
      </c>
      <c r="E22" s="149">
        <v>0</v>
      </c>
      <c r="F22" s="149">
        <v>0</v>
      </c>
      <c r="G22" s="74"/>
      <c r="H22" s="74"/>
      <c r="I22" s="74"/>
      <c r="J22" s="74"/>
    </row>
    <row r="23" spans="1:10" ht="9.75" customHeight="1" x14ac:dyDescent="0.2">
      <c r="A23" s="74">
        <v>7320</v>
      </c>
      <c r="B23" s="150" t="s">
        <v>575</v>
      </c>
      <c r="C23" s="149">
        <v>0</v>
      </c>
      <c r="D23" s="149">
        <v>0</v>
      </c>
      <c r="E23" s="149">
        <v>0</v>
      </c>
      <c r="F23" s="149">
        <v>0</v>
      </c>
      <c r="G23" s="74"/>
      <c r="H23" s="74"/>
      <c r="I23" s="74"/>
      <c r="J23" s="74"/>
    </row>
    <row r="24" spans="1:10" ht="9.75" customHeight="1" x14ac:dyDescent="0.2">
      <c r="A24" s="74">
        <v>7330</v>
      </c>
      <c r="B24" s="150" t="s">
        <v>574</v>
      </c>
      <c r="C24" s="149">
        <v>0</v>
      </c>
      <c r="D24" s="149">
        <v>0</v>
      </c>
      <c r="E24" s="149">
        <v>0</v>
      </c>
      <c r="F24" s="149">
        <v>0</v>
      </c>
      <c r="G24" s="74"/>
      <c r="H24" s="74"/>
      <c r="I24" s="74"/>
      <c r="J24" s="74"/>
    </row>
    <row r="25" spans="1:10" ht="9.75" customHeight="1" x14ac:dyDescent="0.2">
      <c r="A25" s="74">
        <v>7340</v>
      </c>
      <c r="B25" s="150" t="s">
        <v>573</v>
      </c>
      <c r="C25" s="149">
        <v>0</v>
      </c>
      <c r="D25" s="149">
        <v>0</v>
      </c>
      <c r="E25" s="149">
        <v>0</v>
      </c>
      <c r="F25" s="149">
        <v>0</v>
      </c>
      <c r="G25" s="74"/>
      <c r="H25" s="74"/>
      <c r="I25" s="74"/>
      <c r="J25" s="74"/>
    </row>
    <row r="26" spans="1:10" ht="9.75" customHeight="1" x14ac:dyDescent="0.2">
      <c r="A26" s="74">
        <v>7350</v>
      </c>
      <c r="B26" s="150" t="s">
        <v>572</v>
      </c>
      <c r="C26" s="149">
        <v>0</v>
      </c>
      <c r="D26" s="149">
        <v>0</v>
      </c>
      <c r="E26" s="149">
        <v>0</v>
      </c>
      <c r="F26" s="149">
        <v>0</v>
      </c>
      <c r="G26" s="74"/>
      <c r="H26" s="74"/>
      <c r="I26" s="74"/>
      <c r="J26" s="74"/>
    </row>
    <row r="27" spans="1:10" ht="9.75" customHeight="1" x14ac:dyDescent="0.2">
      <c r="A27" s="74">
        <v>7360</v>
      </c>
      <c r="B27" s="150" t="s">
        <v>571</v>
      </c>
      <c r="C27" s="149">
        <v>0</v>
      </c>
      <c r="D27" s="149">
        <v>0</v>
      </c>
      <c r="E27" s="149">
        <v>0</v>
      </c>
      <c r="F27" s="149">
        <v>0</v>
      </c>
      <c r="G27" s="74"/>
      <c r="H27" s="74"/>
      <c r="I27" s="74"/>
      <c r="J27" s="74"/>
    </row>
    <row r="28" spans="1:10" ht="9.75" customHeight="1" x14ac:dyDescent="0.2">
      <c r="A28" s="74">
        <v>7410</v>
      </c>
      <c r="B28" s="150" t="s">
        <v>570</v>
      </c>
      <c r="C28" s="149">
        <v>0</v>
      </c>
      <c r="D28" s="149">
        <v>0</v>
      </c>
      <c r="E28" s="149">
        <v>0</v>
      </c>
      <c r="F28" s="149">
        <v>0</v>
      </c>
      <c r="G28" s="74"/>
      <c r="H28" s="74"/>
      <c r="I28" s="74"/>
      <c r="J28" s="74"/>
    </row>
    <row r="29" spans="1:10" ht="9.75" customHeight="1" x14ac:dyDescent="0.2">
      <c r="A29" s="74">
        <v>7420</v>
      </c>
      <c r="B29" s="150" t="s">
        <v>569</v>
      </c>
      <c r="C29" s="149">
        <v>0</v>
      </c>
      <c r="D29" s="149">
        <v>0</v>
      </c>
      <c r="E29" s="149">
        <v>0</v>
      </c>
      <c r="F29" s="149">
        <v>0</v>
      </c>
      <c r="G29" s="74"/>
      <c r="H29" s="74"/>
      <c r="I29" s="74"/>
      <c r="J29" s="74"/>
    </row>
    <row r="30" spans="1:10" ht="9.75" customHeight="1" x14ac:dyDescent="0.2">
      <c r="A30" s="74">
        <v>7510</v>
      </c>
      <c r="B30" s="150" t="s">
        <v>568</v>
      </c>
      <c r="C30" s="149">
        <v>0</v>
      </c>
      <c r="D30" s="149">
        <v>0</v>
      </c>
      <c r="E30" s="149">
        <v>0</v>
      </c>
      <c r="F30" s="149">
        <v>0</v>
      </c>
      <c r="G30" s="74"/>
      <c r="H30" s="74"/>
      <c r="I30" s="74"/>
      <c r="J30" s="74"/>
    </row>
    <row r="31" spans="1:10" ht="9.75" customHeight="1" x14ac:dyDescent="0.2">
      <c r="A31" s="74">
        <v>7520</v>
      </c>
      <c r="B31" s="150" t="s">
        <v>567</v>
      </c>
      <c r="C31" s="149">
        <v>0</v>
      </c>
      <c r="D31" s="149">
        <v>0</v>
      </c>
      <c r="E31" s="149">
        <v>0</v>
      </c>
      <c r="F31" s="149">
        <v>0</v>
      </c>
      <c r="G31" s="74"/>
      <c r="H31" s="74"/>
      <c r="I31" s="74"/>
      <c r="J31" s="74"/>
    </row>
    <row r="32" spans="1:10" ht="9.75" customHeight="1" x14ac:dyDescent="0.2">
      <c r="A32" s="74">
        <v>7610</v>
      </c>
      <c r="B32" s="150" t="s">
        <v>566</v>
      </c>
      <c r="C32" s="149">
        <v>0</v>
      </c>
      <c r="D32" s="149">
        <v>0</v>
      </c>
      <c r="E32" s="149">
        <v>0</v>
      </c>
      <c r="F32" s="149">
        <v>0</v>
      </c>
      <c r="G32" s="74"/>
      <c r="H32" s="74"/>
      <c r="I32" s="74"/>
      <c r="J32" s="74"/>
    </row>
    <row r="33" spans="1:10" ht="9.75" customHeight="1" x14ac:dyDescent="0.2">
      <c r="A33" s="74">
        <v>7620</v>
      </c>
      <c r="B33" s="150" t="s">
        <v>565</v>
      </c>
      <c r="C33" s="149">
        <v>0</v>
      </c>
      <c r="D33" s="149">
        <v>0</v>
      </c>
      <c r="E33" s="149">
        <v>0</v>
      </c>
      <c r="F33" s="149">
        <v>0</v>
      </c>
      <c r="G33" s="74"/>
      <c r="H33" s="74"/>
      <c r="I33" s="74"/>
      <c r="J33" s="74"/>
    </row>
    <row r="34" spans="1:10" ht="9.75" customHeight="1" x14ac:dyDescent="0.2">
      <c r="A34" s="74">
        <v>7630</v>
      </c>
      <c r="B34" s="150" t="s">
        <v>564</v>
      </c>
      <c r="C34" s="149">
        <v>0</v>
      </c>
      <c r="D34" s="149">
        <v>0</v>
      </c>
      <c r="E34" s="149">
        <v>0</v>
      </c>
      <c r="F34" s="149">
        <v>0</v>
      </c>
      <c r="G34" s="74"/>
      <c r="H34" s="74"/>
      <c r="I34" s="74"/>
      <c r="J34" s="74"/>
    </row>
    <row r="35" spans="1:10" ht="9.75" customHeight="1" x14ac:dyDescent="0.2">
      <c r="A35" s="74">
        <v>7640</v>
      </c>
      <c r="B35" s="150" t="s">
        <v>563</v>
      </c>
      <c r="C35" s="149">
        <v>0</v>
      </c>
      <c r="D35" s="149">
        <v>0</v>
      </c>
      <c r="E35" s="149">
        <v>0</v>
      </c>
      <c r="F35" s="149">
        <v>0</v>
      </c>
      <c r="G35" s="74"/>
      <c r="H35" s="74"/>
      <c r="I35" s="74"/>
      <c r="J35" s="74"/>
    </row>
    <row r="36" spans="1:10" ht="9.75" customHeight="1" x14ac:dyDescent="0.2">
      <c r="A36" s="74"/>
      <c r="B36" s="74"/>
      <c r="C36" s="149"/>
      <c r="D36" s="149"/>
      <c r="E36" s="149"/>
      <c r="F36" s="149"/>
      <c r="G36" s="74"/>
      <c r="H36" s="74"/>
      <c r="I36" s="74"/>
      <c r="J36" s="74"/>
    </row>
    <row r="37" spans="1:10" ht="9.75" customHeight="1" x14ac:dyDescent="0.2">
      <c r="A37" s="72">
        <v>8000</v>
      </c>
      <c r="B37" s="148" t="s">
        <v>562</v>
      </c>
      <c r="C37" s="75"/>
      <c r="D37" s="75"/>
      <c r="E37" s="75"/>
      <c r="F37" s="75"/>
      <c r="G37" s="75"/>
      <c r="H37" s="75"/>
      <c r="I37" s="75"/>
      <c r="J37" s="75"/>
    </row>
    <row r="38" spans="1:10" ht="9.75" customHeight="1" thickBo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9.75" customHeight="1" x14ac:dyDescent="0.2">
      <c r="A39" s="74"/>
      <c r="B39" s="147" t="s">
        <v>561</v>
      </c>
      <c r="C39" s="146"/>
      <c r="D39" s="74"/>
      <c r="E39" s="74"/>
      <c r="F39" s="74"/>
      <c r="G39" s="74"/>
      <c r="H39" s="74"/>
      <c r="I39" s="74"/>
      <c r="J39" s="74"/>
    </row>
    <row r="40" spans="1:10" ht="9.75" customHeight="1" x14ac:dyDescent="0.2">
      <c r="A40" s="74"/>
      <c r="B40" s="145" t="s">
        <v>508</v>
      </c>
      <c r="C40" s="144">
        <f>H1</f>
        <v>2025</v>
      </c>
      <c r="D40" s="74"/>
      <c r="E40" s="74"/>
      <c r="F40" s="74"/>
      <c r="G40" s="74"/>
      <c r="H40" s="74"/>
      <c r="I40" s="74"/>
      <c r="J40" s="74"/>
    </row>
    <row r="41" spans="1:10" ht="9.75" customHeight="1" x14ac:dyDescent="0.2">
      <c r="A41" s="74">
        <v>8110</v>
      </c>
      <c r="B41" s="143" t="s">
        <v>560</v>
      </c>
      <c r="C41" s="142">
        <v>4411404658.6110001</v>
      </c>
      <c r="D41" s="74"/>
      <c r="E41" s="74"/>
      <c r="F41" s="74"/>
      <c r="G41" s="74"/>
      <c r="H41" s="74"/>
      <c r="I41" s="74"/>
      <c r="J41" s="74"/>
    </row>
    <row r="42" spans="1:10" ht="9.75" customHeight="1" x14ac:dyDescent="0.2">
      <c r="A42" s="74">
        <v>8120</v>
      </c>
      <c r="B42" s="143" t="s">
        <v>559</v>
      </c>
      <c r="C42" s="142">
        <v>506869708.55000019</v>
      </c>
      <c r="D42" s="74"/>
      <c r="E42" s="74"/>
      <c r="F42" s="74"/>
      <c r="G42" s="74"/>
      <c r="H42" s="74"/>
      <c r="I42" s="74"/>
      <c r="J42" s="74"/>
    </row>
    <row r="43" spans="1:10" ht="9.75" customHeight="1" x14ac:dyDescent="0.2">
      <c r="A43" s="74">
        <v>8130</v>
      </c>
      <c r="B43" s="143" t="s">
        <v>558</v>
      </c>
      <c r="C43" s="142">
        <v>445550303.26900101</v>
      </c>
      <c r="D43" s="74"/>
      <c r="E43" s="74"/>
      <c r="F43" s="74"/>
      <c r="G43" s="74"/>
      <c r="H43" s="74"/>
      <c r="I43" s="74"/>
      <c r="J43" s="74"/>
    </row>
    <row r="44" spans="1:10" ht="9.75" customHeight="1" x14ac:dyDescent="0.2">
      <c r="A44" s="74">
        <v>8140</v>
      </c>
      <c r="B44" s="143" t="s">
        <v>557</v>
      </c>
      <c r="C44" s="142">
        <v>4350085253.3300009</v>
      </c>
      <c r="D44" s="74"/>
      <c r="E44" s="74"/>
      <c r="F44" s="74"/>
      <c r="G44" s="74"/>
      <c r="H44" s="74"/>
      <c r="I44" s="74"/>
      <c r="J44" s="74"/>
    </row>
    <row r="45" spans="1:10" ht="9.75" customHeight="1" thickBot="1" x14ac:dyDescent="0.25">
      <c r="A45" s="74">
        <v>8150</v>
      </c>
      <c r="B45" s="141" t="s">
        <v>556</v>
      </c>
      <c r="C45" s="140">
        <v>4350085253.3300009</v>
      </c>
      <c r="D45" s="74"/>
      <c r="E45" s="74"/>
      <c r="F45" s="74"/>
      <c r="G45" s="74"/>
      <c r="H45" s="74"/>
      <c r="I45" s="74"/>
      <c r="J45" s="74"/>
    </row>
    <row r="46" spans="1:10" ht="9.75" customHeight="1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ht="9.75" customHeight="1" thickBot="1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</row>
    <row r="48" spans="1:10" ht="9.75" customHeight="1" x14ac:dyDescent="0.2">
      <c r="A48" s="74"/>
      <c r="B48" s="147" t="s">
        <v>555</v>
      </c>
      <c r="C48" s="146"/>
      <c r="D48" s="74"/>
      <c r="E48" s="74"/>
      <c r="F48" s="74"/>
      <c r="G48" s="74"/>
      <c r="H48" s="74"/>
      <c r="I48" s="74"/>
      <c r="J48" s="74"/>
    </row>
    <row r="49" spans="1:3" ht="9.75" customHeight="1" x14ac:dyDescent="0.2">
      <c r="A49" s="74"/>
      <c r="B49" s="145" t="s">
        <v>508</v>
      </c>
      <c r="C49" s="144">
        <f>H1</f>
        <v>2025</v>
      </c>
    </row>
    <row r="50" spans="1:3" ht="9.75" customHeight="1" x14ac:dyDescent="0.2">
      <c r="A50" s="74">
        <v>8210</v>
      </c>
      <c r="B50" s="143" t="s">
        <v>554</v>
      </c>
      <c r="C50" s="142">
        <v>4411404658.6099997</v>
      </c>
    </row>
    <row r="51" spans="1:3" ht="9.75" customHeight="1" x14ac:dyDescent="0.2">
      <c r="A51" s="74">
        <v>8220</v>
      </c>
      <c r="B51" s="143" t="s">
        <v>553</v>
      </c>
      <c r="C51" s="142">
        <v>473496801.91999674</v>
      </c>
    </row>
    <row r="52" spans="1:3" ht="9.75" customHeight="1" x14ac:dyDescent="0.2">
      <c r="A52" s="74">
        <v>8230</v>
      </c>
      <c r="B52" s="143" t="s">
        <v>552</v>
      </c>
      <c r="C52" s="142">
        <v>445550303.26999998</v>
      </c>
    </row>
    <row r="53" spans="1:3" ht="9.75" customHeight="1" x14ac:dyDescent="0.2">
      <c r="A53" s="74">
        <v>8240</v>
      </c>
      <c r="B53" s="143" t="s">
        <v>551</v>
      </c>
      <c r="C53" s="142">
        <v>4383458159.9600029</v>
      </c>
    </row>
    <row r="54" spans="1:3" ht="9.75" customHeight="1" x14ac:dyDescent="0.2">
      <c r="A54" s="74">
        <v>8250</v>
      </c>
      <c r="B54" s="143" t="s">
        <v>550</v>
      </c>
      <c r="C54" s="142">
        <v>4295254527.4399996</v>
      </c>
    </row>
    <row r="55" spans="1:3" ht="9.75" customHeight="1" x14ac:dyDescent="0.2">
      <c r="A55" s="74">
        <v>8260</v>
      </c>
      <c r="B55" s="143" t="s">
        <v>549</v>
      </c>
      <c r="C55" s="142">
        <v>4194491483.1900001</v>
      </c>
    </row>
    <row r="56" spans="1:3" ht="9.75" customHeight="1" thickBot="1" x14ac:dyDescent="0.25">
      <c r="A56" s="74">
        <v>8270</v>
      </c>
      <c r="B56" s="141" t="s">
        <v>548</v>
      </c>
      <c r="C56" s="140">
        <v>4194491483.1900001</v>
      </c>
    </row>
    <row r="57" spans="1:3" ht="9.75" customHeight="1" x14ac:dyDescent="0.2">
      <c r="A57" s="74"/>
      <c r="B57" s="74"/>
      <c r="C57" s="74"/>
    </row>
    <row r="58" spans="1:3" ht="9.75" customHeight="1" x14ac:dyDescent="0.2">
      <c r="A58" s="74"/>
      <c r="B58" s="74"/>
      <c r="C58" s="74"/>
    </row>
    <row r="59" spans="1:3" ht="9.75" customHeight="1" x14ac:dyDescent="0.2">
      <c r="A59" s="74" t="s">
        <v>0</v>
      </c>
      <c r="B59" s="74"/>
      <c r="C59" s="74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5" fitToHeight="0" orientation="landscape" r:id="rId1"/>
  <headerFooter>
    <oddFooter>&amp;RPágina &amp;[23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 (2)</vt:lpstr>
      <vt:lpstr>ESF (2)</vt:lpstr>
      <vt:lpstr>VHP (2)</vt:lpstr>
      <vt:lpstr>EFE (2)</vt:lpstr>
      <vt:lpstr>Conciliacion_Ig</vt:lpstr>
      <vt:lpstr>Conciliacion_Eg</vt:lpstr>
      <vt:lpstr>Memoria</vt:lpstr>
      <vt:lpstr>'ESF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2026-02-27T19:06:37Z</dcterms:created>
  <dcterms:modified xsi:type="dcterms:W3CDTF">2026-02-27T19:06:40Z</dcterms:modified>
</cp:coreProperties>
</file>